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040" yWindow="-135" windowWidth="14415" windowHeight="12840" tabRatio="762"/>
  </bookViews>
  <sheets>
    <sheet name=" Limiti Upravni odjeli" sheetId="6" r:id="rId1"/>
    <sheet name="Osnovne škole " sheetId="10" r:id="rId2"/>
    <sheet name="Srednje škole" sheetId="11" r:id="rId3"/>
    <sheet name="Zdravstvo" sheetId="12" r:id="rId4"/>
    <sheet name="Narodni muzej" sheetId="13" r:id="rId5"/>
    <sheet name="Kazalište lutaka" sheetId="14" r:id="rId6"/>
    <sheet name="Natura Jadera" sheetId="15" r:id="rId7"/>
    <sheet name="Zavod za prost.uređenje" sheetId="16" r:id="rId8"/>
    <sheet name="Inovacija" sheetId="17" r:id="rId9"/>
    <sheet name="AGGRA" sheetId="18" r:id="rId10"/>
    <sheet name="Zadra nova" sheetId="19" r:id="rId11"/>
  </sheets>
  <calcPr calcId="145621"/>
</workbook>
</file>

<file path=xl/calcChain.xml><?xml version="1.0" encoding="utf-8"?>
<calcChain xmlns="http://schemas.openxmlformats.org/spreadsheetml/2006/main">
  <c r="L39" i="6" l="1"/>
  <c r="L38" i="6"/>
  <c r="L34" i="6"/>
  <c r="I34" i="6"/>
  <c r="N29" i="6"/>
  <c r="K29" i="6"/>
  <c r="H29" i="6"/>
  <c r="L32" i="6"/>
  <c r="L31" i="6"/>
  <c r="L29" i="6"/>
  <c r="L28" i="6"/>
  <c r="L27" i="6"/>
  <c r="L24" i="6"/>
  <c r="L25" i="6"/>
  <c r="L23" i="6"/>
  <c r="L17" i="6"/>
  <c r="L16" i="6"/>
  <c r="L13" i="6"/>
  <c r="L11" i="6"/>
  <c r="L10" i="6"/>
  <c r="L9" i="6"/>
  <c r="L8" i="6"/>
  <c r="L7" i="6"/>
  <c r="I39" i="6"/>
  <c r="I38" i="6"/>
  <c r="I32" i="6"/>
  <c r="I31" i="6"/>
  <c r="I29" i="6"/>
  <c r="I28" i="6"/>
  <c r="I27" i="6"/>
  <c r="I25" i="6"/>
  <c r="I24" i="6"/>
  <c r="I23" i="6"/>
  <c r="I17" i="6"/>
  <c r="I16" i="6"/>
  <c r="I13" i="6"/>
  <c r="I8" i="6"/>
  <c r="I9" i="6"/>
  <c r="I10" i="6"/>
  <c r="I11" i="6"/>
  <c r="I7" i="6"/>
  <c r="L6" i="6"/>
  <c r="I6" i="6"/>
  <c r="F41" i="6"/>
  <c r="N41" i="6"/>
  <c r="M41" i="6"/>
  <c r="L41" i="6"/>
  <c r="K41" i="6"/>
  <c r="J41" i="6"/>
  <c r="I41" i="6"/>
  <c r="H41" i="6"/>
  <c r="G41" i="6"/>
  <c r="E41" i="6"/>
  <c r="D41" i="6"/>
  <c r="C41" i="6"/>
  <c r="K19" i="6"/>
  <c r="K20" i="6"/>
  <c r="F22" i="6"/>
  <c r="N20" i="6"/>
  <c r="H20" i="6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6" i="12"/>
  <c r="M40" i="6" l="1"/>
  <c r="M42" i="6" s="1"/>
  <c r="J40" i="6"/>
  <c r="E40" i="6"/>
  <c r="E30" i="6"/>
  <c r="J42" i="6"/>
  <c r="M33" i="6"/>
  <c r="J33" i="6"/>
  <c r="I33" i="6"/>
  <c r="G33" i="6"/>
  <c r="F33" i="6"/>
  <c r="M26" i="6"/>
  <c r="J26" i="6"/>
  <c r="G26" i="6"/>
  <c r="F26" i="6"/>
  <c r="M30" i="6"/>
  <c r="L30" i="6"/>
  <c r="J30" i="6"/>
  <c r="I30" i="6"/>
  <c r="G30" i="6"/>
  <c r="G40" i="6" s="1"/>
  <c r="G42" i="6" s="1"/>
  <c r="F30" i="6"/>
  <c r="D30" i="6"/>
  <c r="C42" i="6"/>
  <c r="C30" i="6"/>
  <c r="E26" i="6"/>
  <c r="E22" i="6"/>
  <c r="E15" i="6"/>
  <c r="D42" i="6"/>
  <c r="K34" i="6"/>
  <c r="L33" i="6"/>
  <c r="L26" i="6"/>
  <c r="M5" i="18"/>
  <c r="J5" i="18"/>
  <c r="M5" i="19"/>
  <c r="J5" i="19"/>
  <c r="M5" i="17"/>
  <c r="J5" i="17"/>
  <c r="M5" i="16"/>
  <c r="J5" i="16"/>
  <c r="M5" i="15"/>
  <c r="J5" i="15"/>
  <c r="M5" i="14"/>
  <c r="J5" i="14"/>
  <c r="M5" i="13"/>
  <c r="J5" i="13"/>
  <c r="N62" i="10"/>
  <c r="N8" i="10"/>
  <c r="N10" i="10"/>
  <c r="N12" i="10"/>
  <c r="N14" i="10"/>
  <c r="N16" i="10"/>
  <c r="N18" i="10"/>
  <c r="N20" i="10"/>
  <c r="N22" i="10"/>
  <c r="N24" i="10"/>
  <c r="N26" i="10"/>
  <c r="N28" i="10"/>
  <c r="N30" i="10"/>
  <c r="N32" i="10"/>
  <c r="N34" i="10"/>
  <c r="N36" i="10"/>
  <c r="N38" i="10"/>
  <c r="N40" i="10"/>
  <c r="N42" i="10"/>
  <c r="N44" i="10"/>
  <c r="N46" i="10"/>
  <c r="N48" i="10"/>
  <c r="N50" i="10"/>
  <c r="N52" i="10"/>
  <c r="N54" i="10"/>
  <c r="N56" i="10"/>
  <c r="N58" i="10"/>
  <c r="N60" i="10"/>
  <c r="N6" i="10"/>
  <c r="K62" i="10"/>
  <c r="K50" i="10"/>
  <c r="K52" i="10"/>
  <c r="K54" i="10"/>
  <c r="K56" i="10"/>
  <c r="K58" i="10"/>
  <c r="K60" i="10"/>
  <c r="K8" i="10"/>
  <c r="K10" i="10"/>
  <c r="K12" i="10"/>
  <c r="K14" i="10"/>
  <c r="K16" i="10"/>
  <c r="K18" i="10"/>
  <c r="K20" i="10"/>
  <c r="K22" i="10"/>
  <c r="K24" i="10"/>
  <c r="K26" i="10"/>
  <c r="K28" i="10"/>
  <c r="K30" i="10"/>
  <c r="K32" i="10"/>
  <c r="K34" i="10"/>
  <c r="K36" i="10"/>
  <c r="K38" i="10"/>
  <c r="K40" i="10"/>
  <c r="K42" i="10"/>
  <c r="K44" i="10"/>
  <c r="K46" i="10"/>
  <c r="K48" i="10"/>
  <c r="K6" i="10"/>
  <c r="N8" i="11"/>
  <c r="N10" i="11"/>
  <c r="N12" i="11"/>
  <c r="N14" i="11"/>
  <c r="N16" i="11"/>
  <c r="N18" i="11"/>
  <c r="N20" i="11"/>
  <c r="N22" i="11"/>
  <c r="N24" i="11"/>
  <c r="N26" i="11"/>
  <c r="N28" i="11"/>
  <c r="N30" i="11"/>
  <c r="N32" i="11"/>
  <c r="N34" i="11"/>
  <c r="N36" i="11"/>
  <c r="N38" i="11"/>
  <c r="N40" i="11"/>
  <c r="N42" i="11"/>
  <c r="N44" i="11"/>
  <c r="N46" i="11"/>
  <c r="N48" i="11"/>
  <c r="N50" i="11"/>
  <c r="N6" i="11"/>
  <c r="K8" i="11"/>
  <c r="K10" i="11"/>
  <c r="K12" i="11"/>
  <c r="K14" i="11"/>
  <c r="K16" i="11"/>
  <c r="K18" i="11"/>
  <c r="K20" i="11"/>
  <c r="K22" i="11"/>
  <c r="K24" i="11"/>
  <c r="K26" i="11"/>
  <c r="K28" i="11"/>
  <c r="K30" i="11"/>
  <c r="K32" i="11"/>
  <c r="K34" i="11"/>
  <c r="K36" i="11"/>
  <c r="K38" i="11"/>
  <c r="K40" i="11"/>
  <c r="K42" i="11"/>
  <c r="K44" i="11"/>
  <c r="K46" i="11"/>
  <c r="K48" i="11"/>
  <c r="K50" i="11"/>
  <c r="K6" i="11"/>
  <c r="L40" i="6" l="1"/>
  <c r="F40" i="6"/>
  <c r="F42" i="6" s="1"/>
  <c r="I26" i="6"/>
  <c r="I40" i="6" s="1"/>
  <c r="L42" i="6"/>
  <c r="E42" i="6"/>
  <c r="G47" i="11"/>
  <c r="N39" i="6" l="1"/>
  <c r="K39" i="6"/>
  <c r="H39" i="6"/>
  <c r="C37" i="6" l="1"/>
  <c r="C33" i="6"/>
  <c r="C26" i="6"/>
  <c r="C22" i="6"/>
  <c r="C15" i="6"/>
  <c r="I6" i="17" l="1"/>
  <c r="I5" i="17"/>
  <c r="L5" i="17"/>
  <c r="O5" i="17"/>
  <c r="L37" i="6" l="1"/>
  <c r="I37" i="6"/>
  <c r="I6" i="19"/>
  <c r="O5" i="18" l="1"/>
  <c r="L5" i="18"/>
  <c r="I5" i="18"/>
  <c r="L22" i="6" l="1"/>
  <c r="I22" i="6"/>
  <c r="L15" i="6"/>
  <c r="I5" i="15"/>
  <c r="R22" i="12" l="1"/>
  <c r="M22" i="12"/>
  <c r="I22" i="12"/>
  <c r="R21" i="12"/>
  <c r="M21" i="12"/>
  <c r="I21" i="12"/>
  <c r="R20" i="12"/>
  <c r="M20" i="12"/>
  <c r="I20" i="12"/>
  <c r="R19" i="12"/>
  <c r="M19" i="12"/>
  <c r="I19" i="12"/>
  <c r="R18" i="12"/>
  <c r="M18" i="12"/>
  <c r="I18" i="12"/>
  <c r="R17" i="12"/>
  <c r="M17" i="12"/>
  <c r="I17" i="12"/>
  <c r="R16" i="12"/>
  <c r="M16" i="12"/>
  <c r="I16" i="12"/>
  <c r="R15" i="12"/>
  <c r="M15" i="12"/>
  <c r="I15" i="12"/>
  <c r="R14" i="12"/>
  <c r="M14" i="12"/>
  <c r="I14" i="12"/>
  <c r="R13" i="12"/>
  <c r="M13" i="12"/>
  <c r="I13" i="12"/>
  <c r="R12" i="12"/>
  <c r="M12" i="12"/>
  <c r="I12" i="12"/>
  <c r="R11" i="12"/>
  <c r="M11" i="12"/>
  <c r="I11" i="12"/>
  <c r="R10" i="12"/>
  <c r="M10" i="12"/>
  <c r="I10" i="12"/>
  <c r="R9" i="12"/>
  <c r="M9" i="12"/>
  <c r="I9" i="12"/>
  <c r="R8" i="12"/>
  <c r="M8" i="12"/>
  <c r="I8" i="12"/>
  <c r="R7" i="12"/>
  <c r="M7" i="12"/>
  <c r="I7" i="12"/>
  <c r="R6" i="12"/>
  <c r="M6" i="12"/>
  <c r="I6" i="12"/>
  <c r="R5" i="12"/>
  <c r="M5" i="12"/>
  <c r="I5" i="12"/>
  <c r="R50" i="11"/>
  <c r="M50" i="11"/>
  <c r="I50" i="11"/>
  <c r="R48" i="11"/>
  <c r="M48" i="11"/>
  <c r="I48" i="11"/>
  <c r="R47" i="11"/>
  <c r="M47" i="11"/>
  <c r="I47" i="11"/>
  <c r="R46" i="11"/>
  <c r="M46" i="11"/>
  <c r="I46" i="11"/>
  <c r="R44" i="11"/>
  <c r="M44" i="11"/>
  <c r="I44" i="11"/>
  <c r="R42" i="11"/>
  <c r="M42" i="11"/>
  <c r="I42" i="11"/>
  <c r="R40" i="11"/>
  <c r="M40" i="11"/>
  <c r="I40" i="11"/>
  <c r="R38" i="11"/>
  <c r="M38" i="11"/>
  <c r="I38" i="11"/>
  <c r="R36" i="11"/>
  <c r="M36" i="11"/>
  <c r="I36" i="11"/>
  <c r="R34" i="11"/>
  <c r="M34" i="11"/>
  <c r="I34" i="11"/>
  <c r="R32" i="11"/>
  <c r="M32" i="11"/>
  <c r="I32" i="11"/>
  <c r="R30" i="11"/>
  <c r="M30" i="11"/>
  <c r="I30" i="11"/>
  <c r="R28" i="11"/>
  <c r="M28" i="11"/>
  <c r="I28" i="11"/>
  <c r="R26" i="11"/>
  <c r="M26" i="11"/>
  <c r="I26" i="11"/>
  <c r="R24" i="11"/>
  <c r="M24" i="11"/>
  <c r="I24" i="11"/>
  <c r="R22" i="11"/>
  <c r="M22" i="11"/>
  <c r="I22" i="11"/>
  <c r="R20" i="11"/>
  <c r="M20" i="11"/>
  <c r="I20" i="11"/>
  <c r="R18" i="11"/>
  <c r="M18" i="11"/>
  <c r="I18" i="11"/>
  <c r="R16" i="11"/>
  <c r="M16" i="11"/>
  <c r="I16" i="11"/>
  <c r="R14" i="11"/>
  <c r="M14" i="11"/>
  <c r="I14" i="11"/>
  <c r="R12" i="11"/>
  <c r="M12" i="11"/>
  <c r="I12" i="11"/>
  <c r="R10" i="11"/>
  <c r="M10" i="11"/>
  <c r="I10" i="11"/>
  <c r="R8" i="11"/>
  <c r="M8" i="11"/>
  <c r="I8" i="11"/>
  <c r="R6" i="11"/>
  <c r="M6" i="11"/>
  <c r="I6" i="11"/>
  <c r="R62" i="10"/>
  <c r="M62" i="10"/>
  <c r="I62" i="10"/>
  <c r="R60" i="10"/>
  <c r="M60" i="10"/>
  <c r="I60" i="10"/>
  <c r="R58" i="10"/>
  <c r="M58" i="10"/>
  <c r="I58" i="10"/>
  <c r="R56" i="10"/>
  <c r="M56" i="10"/>
  <c r="I56" i="10"/>
  <c r="R54" i="10"/>
  <c r="M54" i="10"/>
  <c r="I54" i="10"/>
  <c r="R52" i="10"/>
  <c r="M52" i="10"/>
  <c r="I52" i="10"/>
  <c r="R50" i="10"/>
  <c r="M50" i="10"/>
  <c r="I50" i="10"/>
  <c r="R48" i="10"/>
  <c r="M48" i="10"/>
  <c r="I48" i="10"/>
  <c r="R46" i="10"/>
  <c r="M46" i="10"/>
  <c r="I46" i="10"/>
  <c r="R44" i="10"/>
  <c r="M44" i="10"/>
  <c r="I44" i="10"/>
  <c r="R42" i="10"/>
  <c r="M42" i="10"/>
  <c r="I42" i="10"/>
  <c r="R40" i="10"/>
  <c r="M40" i="10"/>
  <c r="I40" i="10"/>
  <c r="R38" i="10"/>
  <c r="M38" i="10"/>
  <c r="I38" i="10"/>
  <c r="R36" i="10"/>
  <c r="M36" i="10"/>
  <c r="I36" i="10"/>
  <c r="R34" i="10"/>
  <c r="M34" i="10"/>
  <c r="I34" i="10"/>
  <c r="R32" i="10"/>
  <c r="M32" i="10"/>
  <c r="I32" i="10"/>
  <c r="R30" i="10"/>
  <c r="M30" i="10"/>
  <c r="I30" i="10"/>
  <c r="R28" i="10"/>
  <c r="M28" i="10"/>
  <c r="I28" i="10"/>
  <c r="R26" i="10"/>
  <c r="M26" i="10"/>
  <c r="I26" i="10"/>
  <c r="R25" i="10"/>
  <c r="R24" i="10"/>
  <c r="M24" i="10"/>
  <c r="I24" i="10"/>
  <c r="R22" i="10"/>
  <c r="M22" i="10"/>
  <c r="I22" i="10"/>
  <c r="R20" i="10"/>
  <c r="M20" i="10"/>
  <c r="I20" i="10"/>
  <c r="R18" i="10"/>
  <c r="M18" i="10"/>
  <c r="I18" i="10"/>
  <c r="R16" i="10"/>
  <c r="M16" i="10"/>
  <c r="I16" i="10"/>
  <c r="R14" i="10"/>
  <c r="M14" i="10"/>
  <c r="I14" i="10"/>
  <c r="R12" i="10"/>
  <c r="M12" i="10"/>
  <c r="I12" i="10"/>
  <c r="R10" i="10"/>
  <c r="M10" i="10"/>
  <c r="I10" i="10"/>
  <c r="R8" i="10"/>
  <c r="M8" i="10"/>
  <c r="I8" i="10"/>
  <c r="R6" i="10"/>
  <c r="M6" i="10"/>
  <c r="I6" i="10"/>
  <c r="O5" i="14" l="1"/>
  <c r="L5" i="14"/>
  <c r="I5" i="14"/>
  <c r="O5" i="13"/>
  <c r="L5" i="13"/>
  <c r="I5" i="13"/>
  <c r="O5" i="19" l="1"/>
  <c r="L5" i="19"/>
  <c r="I5" i="19"/>
  <c r="O5" i="16"/>
  <c r="L5" i="16"/>
  <c r="I5" i="16"/>
  <c r="L5" i="15"/>
  <c r="O5" i="15"/>
  <c r="E37" i="6" l="1"/>
  <c r="E33" i="6"/>
  <c r="D37" i="6"/>
  <c r="D33" i="6"/>
  <c r="D26" i="6"/>
  <c r="D22" i="6"/>
  <c r="D15" i="6"/>
  <c r="D40" i="6" l="1"/>
  <c r="I42" i="6"/>
  <c r="M37" i="6" l="1"/>
  <c r="N37" i="6" s="1"/>
  <c r="K37" i="6"/>
  <c r="G37" i="6"/>
  <c r="F37" i="6"/>
  <c r="M22" i="6"/>
  <c r="N22" i="6" s="1"/>
  <c r="J22" i="6"/>
  <c r="K22" i="6"/>
  <c r="G22" i="6"/>
  <c r="M15" i="6"/>
  <c r="N15" i="6"/>
  <c r="J15" i="6"/>
  <c r="I15" i="6"/>
  <c r="G15" i="6"/>
  <c r="F15" i="6"/>
  <c r="H15" i="6" s="1"/>
  <c r="N6" i="6"/>
  <c r="N38" i="6"/>
  <c r="N36" i="6"/>
  <c r="N35" i="6"/>
  <c r="N34" i="6"/>
  <c r="N32" i="6"/>
  <c r="N31" i="6"/>
  <c r="N33" i="6" s="1"/>
  <c r="N28" i="6"/>
  <c r="N27" i="6"/>
  <c r="N30" i="6" s="1"/>
  <c r="N25" i="6"/>
  <c r="N24" i="6"/>
  <c r="N23" i="6"/>
  <c r="N21" i="6"/>
  <c r="N19" i="6"/>
  <c r="N18" i="6"/>
  <c r="N17" i="6"/>
  <c r="N16" i="6"/>
  <c r="N14" i="6"/>
  <c r="N13" i="6"/>
  <c r="N12" i="6"/>
  <c r="N11" i="6"/>
  <c r="N10" i="6"/>
  <c r="N9" i="6"/>
  <c r="N8" i="6"/>
  <c r="N7" i="6"/>
  <c r="K38" i="6"/>
  <c r="K36" i="6"/>
  <c r="K35" i="6"/>
  <c r="K32" i="6"/>
  <c r="K31" i="6"/>
  <c r="K33" i="6" s="1"/>
  <c r="K27" i="6"/>
  <c r="K25" i="6"/>
  <c r="K24" i="6"/>
  <c r="K23" i="6"/>
  <c r="K21" i="6"/>
  <c r="K18" i="6"/>
  <c r="K17" i="6"/>
  <c r="K16" i="6"/>
  <c r="K14" i="6"/>
  <c r="K13" i="6"/>
  <c r="K12" i="6"/>
  <c r="K11" i="6"/>
  <c r="K10" i="6"/>
  <c r="K9" i="6"/>
  <c r="K8" i="6"/>
  <c r="K7" i="6"/>
  <c r="K6" i="6"/>
  <c r="K28" i="6"/>
  <c r="H38" i="6"/>
  <c r="H36" i="6"/>
  <c r="H35" i="6"/>
  <c r="H34" i="6"/>
  <c r="H32" i="6"/>
  <c r="H31" i="6"/>
  <c r="H33" i="6" s="1"/>
  <c r="H27" i="6"/>
  <c r="H25" i="6"/>
  <c r="H24" i="6"/>
  <c r="H23" i="6"/>
  <c r="H21" i="6"/>
  <c r="H19" i="6"/>
  <c r="H18" i="6"/>
  <c r="H17" i="6"/>
  <c r="H16" i="6"/>
  <c r="H14" i="6"/>
  <c r="H13" i="6"/>
  <c r="H12" i="6"/>
  <c r="H11" i="6"/>
  <c r="H10" i="6"/>
  <c r="H9" i="6"/>
  <c r="H8" i="6"/>
  <c r="H7" i="6"/>
  <c r="H6" i="6"/>
  <c r="H28" i="6"/>
  <c r="K30" i="6" l="1"/>
  <c r="N26" i="6"/>
  <c r="N40" i="6"/>
  <c r="N42" i="6" s="1"/>
  <c r="H26" i="6"/>
  <c r="H30" i="6"/>
  <c r="K26" i="6"/>
  <c r="K15" i="6"/>
  <c r="H22" i="6"/>
  <c r="H37" i="6"/>
  <c r="H40" i="6" l="1"/>
  <c r="H42" i="6" s="1"/>
  <c r="K40" i="6"/>
  <c r="K42" i="6" s="1"/>
  <c r="C40" i="6"/>
</calcChain>
</file>

<file path=xl/sharedStrings.xml><?xml version="1.0" encoding="utf-8"?>
<sst xmlns="http://schemas.openxmlformats.org/spreadsheetml/2006/main" count="433" uniqueCount="191">
  <si>
    <t>R.B.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</si>
  <si>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</si>
  <si>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</si>
  <si>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</si>
  <si>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</si>
  <si>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</si>
  <si>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</si>
  <si>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</si>
  <si>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</si>
  <si>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</si>
  <si>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</si>
  <si>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</si>
  <si>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</si>
  <si>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</si>
  <si>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</si>
  <si>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</si>
  <si>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</si>
  <si>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</si>
  <si>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</si>
  <si>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</si>
  <si>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Ured župana</t>
  </si>
  <si>
    <t>UO za društvene djelatnosti</t>
  </si>
  <si>
    <t>Narodni muzej</t>
  </si>
  <si>
    <t>Kazalište lutaka</t>
  </si>
  <si>
    <t>UO za prostorno uređenje</t>
  </si>
  <si>
    <t>Natura Jadera</t>
  </si>
  <si>
    <t>Zavod za prostorno uređenje</t>
  </si>
  <si>
    <t>UO za gospodarstvo</t>
  </si>
  <si>
    <t>UO za poljoprivredu</t>
  </si>
  <si>
    <t>UO za more i turizam</t>
  </si>
  <si>
    <t>UO za razvoj i europske procese</t>
  </si>
  <si>
    <t>Razdjel/Glava</t>
  </si>
  <si>
    <t>Naziv</t>
  </si>
  <si>
    <t>Indeks 17/16</t>
  </si>
  <si>
    <t>Indeks 18/17</t>
  </si>
  <si>
    <t>O10</t>
  </si>
  <si>
    <t>O20</t>
  </si>
  <si>
    <t>UO za proračun i financije</t>
  </si>
  <si>
    <t>O30</t>
  </si>
  <si>
    <t>O30-01</t>
  </si>
  <si>
    <t>030-02</t>
  </si>
  <si>
    <t>030-03</t>
  </si>
  <si>
    <t>030-04</t>
  </si>
  <si>
    <t>030-05</t>
  </si>
  <si>
    <t>040-01</t>
  </si>
  <si>
    <t>UO za zdravstvo i soc.skrb</t>
  </si>
  <si>
    <t>O40</t>
  </si>
  <si>
    <t>050-01</t>
  </si>
  <si>
    <t>050-02</t>
  </si>
  <si>
    <t>050-03</t>
  </si>
  <si>
    <t>O50</t>
  </si>
  <si>
    <t>060-01</t>
  </si>
  <si>
    <t>060-02</t>
  </si>
  <si>
    <t>O60</t>
  </si>
  <si>
    <t>Ustanova INOVACIJA</t>
  </si>
  <si>
    <t>070-01</t>
  </si>
  <si>
    <t>070-02</t>
  </si>
  <si>
    <t>O70</t>
  </si>
  <si>
    <t>Agencija za ruralni razvoj</t>
  </si>
  <si>
    <t>O80</t>
  </si>
  <si>
    <t>090-01</t>
  </si>
  <si>
    <t>090-02</t>
  </si>
  <si>
    <t>O90</t>
  </si>
  <si>
    <t>Agencija za razvoj -Zadra Nova</t>
  </si>
  <si>
    <t>UO za pravne i zajedničke poslove</t>
  </si>
  <si>
    <t>Izvor</t>
  </si>
  <si>
    <t>Osnovna škola Benkovac</t>
  </si>
  <si>
    <t>Osnovna škola Radića Bibinje</t>
  </si>
  <si>
    <t>Osnovna škola Biograd na moru</t>
  </si>
  <si>
    <t>Osnovna škola Galovac</t>
  </si>
  <si>
    <t>OŠ Nikole Tesle Gračac</t>
  </si>
  <si>
    <t>OŠ Petar Zoranić Jasenice</t>
  </si>
  <si>
    <t xml:space="preserve">OŠ I.G.Kovačića Lišane Ostrovičke </t>
  </si>
  <si>
    <t>OŠ Vladimir Nazor Neviđane</t>
  </si>
  <si>
    <t>OŠ Petra Zoranića Nin</t>
  </si>
  <si>
    <t>Osnovna škola Novigrad</t>
  </si>
  <si>
    <t>Osnovna škola Obrovac</t>
  </si>
  <si>
    <t>OŠ Jurja Dalmatinca Pag</t>
  </si>
  <si>
    <t>Osnovna škola Pakoštane</t>
  </si>
  <si>
    <t>Osnovna škola Franka Lisice Polača</t>
  </si>
  <si>
    <t>Osnovna škola Poličnik</t>
  </si>
  <si>
    <t>OŠ Braće Ribar Posedarje</t>
  </si>
  <si>
    <t>OŠ Valentin Klarin Preko</t>
  </si>
  <si>
    <t>Osnovna škola Pridraga</t>
  </si>
  <si>
    <t>Osnovna škola Privlaka</t>
  </si>
  <si>
    <t>20.</t>
  </si>
  <si>
    <t>OŠ Jurja Barakovića Ražanac</t>
  </si>
  <si>
    <t>21.</t>
  </si>
  <si>
    <t>OŠ Petra Lorinija Sali</t>
  </si>
  <si>
    <t>22.</t>
  </si>
  <si>
    <t>OŠ Petra Zoranića Stankovci</t>
  </si>
  <si>
    <t>23.</t>
  </si>
  <si>
    <t>Osnovna škola Starigrad</t>
  </si>
  <si>
    <t>24.</t>
  </si>
  <si>
    <t>Osnovna škola Sukošan</t>
  </si>
  <si>
    <t>25.</t>
  </si>
  <si>
    <t>Osnovna škola Sv. Filip i Jakov</t>
  </si>
  <si>
    <t>26.</t>
  </si>
  <si>
    <t>OŠ Vladimira Nazora Škabrnja</t>
  </si>
  <si>
    <t>27.</t>
  </si>
  <si>
    <t>Osnovna škola Zemunik</t>
  </si>
  <si>
    <t>SŠ kneza Branimira Benkovac</t>
  </si>
  <si>
    <t>SŠ Biograd</t>
  </si>
  <si>
    <t>Glazbena škola Blagoja Berse</t>
  </si>
  <si>
    <t>Ekonomsko-birotehnička i trgovačka škola</t>
  </si>
  <si>
    <t>Gimnazija Franje Petrića</t>
  </si>
  <si>
    <t>Obrtnička škola Gojka Matuline</t>
  </si>
  <si>
    <t>Hotelijersko-turistička i ugostiteljska škola</t>
  </si>
  <si>
    <t>Gimnazija Jurja Barakovića</t>
  </si>
  <si>
    <t>Prirodoslovno-grafička škola</t>
  </si>
  <si>
    <t>Medicinska škola Ante Kuzmanića</t>
  </si>
  <si>
    <t>Klasična gimnazija Ivana Pavla II.</t>
  </si>
  <si>
    <t>Srednja škola Obrovac</t>
  </si>
  <si>
    <t>Srednja škola Bartula Kašića Pag</t>
  </si>
  <si>
    <t>Pomorska škola</t>
  </si>
  <si>
    <t>Tehnička škola</t>
  </si>
  <si>
    <t xml:space="preserve">Škola za tekstil, dizajn i primjenjenu  </t>
  </si>
  <si>
    <t>umjetnost</t>
  </si>
  <si>
    <t>Gimnazija Vladimira Nazora</t>
  </si>
  <si>
    <t>Strukovna škola Vice Vlatkovića</t>
  </si>
  <si>
    <t>Srednja škola Gračac</t>
  </si>
  <si>
    <t>Specijalna bolnica za ortopediju Biograd na moru</t>
  </si>
  <si>
    <t>Psihijatrijska bolnica Ugljan</t>
  </si>
  <si>
    <t>Dom zdravlja Zadarske županije</t>
  </si>
  <si>
    <t>Zavod za javno zdravstvo</t>
  </si>
  <si>
    <t>Zavod za hitnu medicinu Zadarske županije</t>
  </si>
  <si>
    <t>Dom za starije i nemoćne Zadar</t>
  </si>
  <si>
    <t>Osnovnoškolsko obrazovanje - 11</t>
  </si>
  <si>
    <t>Srednjoškolsko obrazovanje -11</t>
  </si>
  <si>
    <t>Socijalna skrb - 11</t>
  </si>
  <si>
    <t>Ustanove u zdravstvu - 11</t>
  </si>
  <si>
    <t>28.</t>
  </si>
  <si>
    <t>Kapitalna ulaganja OŠ</t>
  </si>
  <si>
    <t>29.</t>
  </si>
  <si>
    <t>Materijal i usluge za tekuće investicijsko ulaganje u OŠ</t>
  </si>
  <si>
    <t>Srednjoškolski đački dom</t>
  </si>
  <si>
    <t>Kapitalna ulaganja SŠ</t>
  </si>
  <si>
    <t>Materijal i usluge za tekuće investicijsko ulaganje u SŠ</t>
  </si>
  <si>
    <t>Poljoprivredna,prehrambena i veterinarska  škola Stanka Ožanića</t>
  </si>
  <si>
    <t>Indeks 19/18</t>
  </si>
  <si>
    <t>Opća bolnica Zadar</t>
  </si>
  <si>
    <t>Limit 1</t>
  </si>
  <si>
    <t>Limit 2</t>
  </si>
  <si>
    <t>2019. godina</t>
  </si>
  <si>
    <t>Limit 1.</t>
  </si>
  <si>
    <t xml:space="preserve"> Limit 2</t>
  </si>
  <si>
    <t>Plan 2019.</t>
  </si>
  <si>
    <t>Limit 2.</t>
  </si>
  <si>
    <t xml:space="preserve">Limit 1. </t>
  </si>
  <si>
    <t xml:space="preserve">Limit 2. </t>
  </si>
  <si>
    <t>NAPOMENA:</t>
  </si>
  <si>
    <t xml:space="preserve">Nakon donošenja Odluka o minimalnim financijskim standardima od strane Vlade RH  izvršit će se korekcija limita ukoliko to bude potrebno. </t>
  </si>
  <si>
    <t>Tablica; Limit ukupnih rashoda Narodnog muzeja - izvor financiranja 11 -  opći prihodi i primici</t>
  </si>
  <si>
    <t>Tablica; Limit ukupnih rashoda Kazalište lutaka - izvor financiranja 11 -  opći prihodi i primici</t>
  </si>
  <si>
    <t>Tablica; Limit ukupnih rashoda Natura Jadera - izvor financiranja 11 -  opći prihodi i primici</t>
  </si>
  <si>
    <t>Tablica; Limit ukupnih rashoda Zavod za prostorno uređenje Zadarske županije - izvor financiranja 11 -  opći prihodi i primici</t>
  </si>
  <si>
    <t>Zavod za prostorno uređenje ZŽ</t>
  </si>
  <si>
    <t>Tablica; Limit ukupnih rashoda Ustanova Inovacija - izvor financiranja 11 -  opći prihodi i primici</t>
  </si>
  <si>
    <t>Inovacija</t>
  </si>
  <si>
    <t>Tablica; Limit ukupnih rashoda Agencija za ruralni razvoj Zadarske županije - izvor financiranja 11 -  opći prihodi i primici</t>
  </si>
  <si>
    <t>AGGRA</t>
  </si>
  <si>
    <t>Tablica; Limit ukupnih rashoda ZADRA NOVA - izvor financiranja 11 -  opći prihodi i primici</t>
  </si>
  <si>
    <t>ZADRA NOVA</t>
  </si>
  <si>
    <t>1.255.251,00 </t>
  </si>
  <si>
    <t>Izvor 1+44</t>
  </si>
  <si>
    <t>UKUPNO</t>
  </si>
  <si>
    <t>Izvršenje 2016.</t>
  </si>
  <si>
    <t>2020. godina</t>
  </si>
  <si>
    <t>Plan 2020.</t>
  </si>
  <si>
    <t>Centri za socijalnu skrb</t>
  </si>
  <si>
    <t>udio u porezu na dohodak, 13 - koncesije, 14 - naknada za brodice, 15 - lovozakupnina) i izvor 44 - naknada za zadrž. nezak.izgr. zgrada za razdoblje 2019.-2021. godine</t>
  </si>
  <si>
    <t>2021. godina</t>
  </si>
  <si>
    <t>Plan 2021.</t>
  </si>
  <si>
    <t>Prijedlog rebalansa 2018</t>
  </si>
  <si>
    <t>Izvršenje 2017.</t>
  </si>
  <si>
    <t>060-03</t>
  </si>
  <si>
    <t>UO za javnu nabavu i upravljanje imovinom</t>
  </si>
  <si>
    <t>456,122,14</t>
  </si>
  <si>
    <t>Tablica; Limiti ukupnih rashoda osnovnih škola za izvore financiranja 11 -  opći prihodi i primici i 45 -fond poravnanja i dodatni udio u porezu na dohodak</t>
  </si>
  <si>
    <t>Tablica; Limiti ukupnih rashoda ustanova u zdravstvu za izvore financiranja 11 -  opći prihodi i primici i 45 -fond poravnanja i dodatni udio u porezu na dohodak i 13 - koncesije</t>
  </si>
  <si>
    <t>Tablica; Limiti ukupnih rashoda srednjih škola za izvore financiranja 11 -  opći prihodi i primici i 45 -fond poravnanja i dodatni udio u porezu na dohodak</t>
  </si>
  <si>
    <t>Izvor 45</t>
  </si>
  <si>
    <t>040-</t>
  </si>
  <si>
    <t>040-11</t>
  </si>
  <si>
    <t>040-15</t>
  </si>
  <si>
    <t xml:space="preserve">Tablica; Limiti ukupnih rashoda po razdjelima proračuna Zadarske županije za izvore financiranja opći prihodi i primici (11 - opći prihodi, 45 - fond poravnanja i dodatni </t>
  </si>
  <si>
    <t>Osnovnoškolsko obrazovanje - 45</t>
  </si>
  <si>
    <t>Srednjoškolsko obrazovanje -45</t>
  </si>
  <si>
    <t>Ustanove u zdravstvu 45</t>
  </si>
  <si>
    <t>Dom za starije i nemoćne - 45</t>
  </si>
  <si>
    <t>Socijalna skrb - 45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</si>
</sst>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08">
    <xf numFmtId="0" fontId="0" fillId="0" borderId="0" xfId="0"/>
    <xf numFmtId="4" fontId="0" fillId="0" borderId="0" xfId="0" applyNumberFormat="1"/>
    <xf numFmtId="0" fontId="7" fillId="0" borderId="0" xfId="0" applyFont="1"/>
    <xf numFmtId="0" fontId="0" fillId="0" borderId="1" xfId="0" applyBorder="1"/>
    <xf numFmtId="4" fontId="0" fillId="0" borderId="1" xfId="0" applyNumberFormat="1" applyBorder="1"/>
    <xf numFmtId="0" fontId="7" fillId="3" borderId="1" xfId="0" applyFont="1" applyFill="1" applyBorder="1"/>
    <xf numFmtId="4" fontId="7" fillId="3" borderId="1" xfId="0" applyNumberFormat="1" applyFont="1" applyFill="1" applyBorder="1"/>
    <xf numFmtId="0" fontId="0" fillId="0" borderId="0" xfId="0" applyFill="1"/>
    <xf numFmtId="0" fontId="0" fillId="2" borderId="1" xfId="0" applyFill="1" applyBorder="1" applyAlignment="1">
      <alignment horizontal="justify" vertical="justify"/>
    </xf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7" fillId="3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justify" vertical="justify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0" fillId="0" borderId="1" xfId="0" applyNumberFormat="1" applyFill="1" applyBorder="1"/>
    <xf numFmtId="4" fontId="0" fillId="2" borderId="1" xfId="0" applyNumberFormat="1" applyFill="1" applyBorder="1" applyAlignment="1">
      <alignment horizontal="left" vertical="justify"/>
    </xf>
    <xf numFmtId="4" fontId="0" fillId="4" borderId="1" xfId="0" applyNumberFormat="1" applyFill="1" applyBorder="1"/>
    <xf numFmtId="4" fontId="7" fillId="4" borderId="1" xfId="0" applyNumberFormat="1" applyFont="1" applyFill="1" applyBorder="1"/>
    <xf numFmtId="4" fontId="0" fillId="6" borderId="1" xfId="0" applyNumberFormat="1" applyFill="1" applyBorder="1"/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/>
    <xf numFmtId="4" fontId="9" fillId="4" borderId="1" xfId="0" applyNumberFormat="1" applyFont="1" applyFill="1" applyBorder="1"/>
    <xf numFmtId="4" fontId="9" fillId="5" borderId="1" xfId="0" applyNumberFormat="1" applyFont="1" applyFill="1" applyBorder="1"/>
    <xf numFmtId="4" fontId="9" fillId="0" borderId="2" xfId="0" applyNumberFormat="1" applyFont="1" applyBorder="1" applyAlignment="1">
      <alignment horizontal="center"/>
    </xf>
    <xf numFmtId="4" fontId="9" fillId="4" borderId="2" xfId="0" applyNumberFormat="1" applyFont="1" applyFill="1" applyBorder="1"/>
    <xf numFmtId="4" fontId="9" fillId="5" borderId="2" xfId="0" applyNumberFormat="1" applyFont="1" applyFill="1" applyBorder="1"/>
    <xf numFmtId="4" fontId="9" fillId="7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justify"/>
    </xf>
    <xf numFmtId="0" fontId="8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/>
    <xf numFmtId="4" fontId="9" fillId="7" borderId="0" xfId="0" applyNumberFormat="1" applyFont="1" applyFill="1" applyBorder="1"/>
    <xf numFmtId="4" fontId="9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4" fontId="9" fillId="0" borderId="0" xfId="0" applyNumberFormat="1" applyFont="1" applyFill="1" applyBorder="1"/>
    <xf numFmtId="0" fontId="11" fillId="0" borderId="0" xfId="0" applyFont="1"/>
    <xf numFmtId="4" fontId="10" fillId="4" borderId="1" xfId="0" applyNumberFormat="1" applyFont="1" applyFill="1" applyBorder="1" applyAlignment="1">
      <alignment horizontal="center" vertical="justify"/>
    </xf>
    <xf numFmtId="4" fontId="10" fillId="4" borderId="7" xfId="0" applyNumberFormat="1" applyFont="1" applyFill="1" applyBorder="1" applyAlignment="1">
      <alignment horizontal="center" vertical="justify"/>
    </xf>
    <xf numFmtId="4" fontId="10" fillId="5" borderId="1" xfId="0" applyNumberFormat="1" applyFont="1" applyFill="1" applyBorder="1" applyAlignment="1">
      <alignment horizontal="center" vertical="justify"/>
    </xf>
    <xf numFmtId="4" fontId="10" fillId="5" borderId="7" xfId="0" applyNumberFormat="1" applyFont="1" applyFill="1" applyBorder="1" applyAlignment="1">
      <alignment horizontal="center" vertical="justify"/>
    </xf>
    <xf numFmtId="4" fontId="10" fillId="2" borderId="9" xfId="0" applyNumberFormat="1" applyFont="1" applyFill="1" applyBorder="1" applyAlignment="1">
      <alignment horizontal="center" vertical="justify"/>
    </xf>
    <xf numFmtId="0" fontId="10" fillId="2" borderId="1" xfId="0" applyFont="1" applyFill="1" applyBorder="1" applyAlignment="1">
      <alignment horizontal="center" vertical="justify"/>
    </xf>
    <xf numFmtId="4" fontId="10" fillId="2" borderId="1" xfId="0" applyNumberFormat="1" applyFont="1" applyFill="1" applyBorder="1" applyAlignment="1">
      <alignment horizontal="center" vertical="justify"/>
    </xf>
    <xf numFmtId="4" fontId="10" fillId="2" borderId="7" xfId="0" applyNumberFormat="1" applyFont="1" applyFill="1" applyBorder="1" applyAlignment="1">
      <alignment horizontal="center" vertical="justify"/>
    </xf>
    <xf numFmtId="4" fontId="9" fillId="4" borderId="7" xfId="0" applyNumberFormat="1" applyFont="1" applyFill="1" applyBorder="1"/>
    <xf numFmtId="4" fontId="9" fillId="5" borderId="7" xfId="0" applyNumberFormat="1" applyFont="1" applyFill="1" applyBorder="1"/>
    <xf numFmtId="4" fontId="10" fillId="0" borderId="0" xfId="0" applyNumberFormat="1" applyFont="1" applyFill="1" applyBorder="1" applyAlignment="1">
      <alignment horizontal="center" vertical="justify"/>
    </xf>
    <xf numFmtId="2" fontId="8" fillId="2" borderId="1" xfId="0" applyNumberFormat="1" applyFont="1" applyFill="1" applyBorder="1" applyAlignment="1">
      <alignment horizontal="justify" vertical="justify"/>
    </xf>
    <xf numFmtId="4" fontId="7" fillId="4" borderId="13" xfId="0" applyNumberFormat="1" applyFont="1" applyFill="1" applyBorder="1" applyAlignment="1">
      <alignment horizontal="center" vertical="justify"/>
    </xf>
    <xf numFmtId="4" fontId="7" fillId="4" borderId="14" xfId="0" applyNumberFormat="1" applyFont="1" applyFill="1" applyBorder="1" applyAlignment="1">
      <alignment horizontal="center" vertical="justify"/>
    </xf>
    <xf numFmtId="4" fontId="7" fillId="6" borderId="14" xfId="0" applyNumberFormat="1" applyFont="1" applyFill="1" applyBorder="1" applyAlignment="1">
      <alignment horizontal="center" vertical="justify"/>
    </xf>
    <xf numFmtId="4" fontId="7" fillId="2" borderId="14" xfId="0" applyNumberFormat="1" applyFont="1" applyFill="1" applyBorder="1" applyAlignment="1">
      <alignment horizontal="center" vertical="justify"/>
    </xf>
    <xf numFmtId="4" fontId="7" fillId="2" borderId="15" xfId="0" applyNumberFormat="1" applyFont="1" applyFill="1" applyBorder="1" applyAlignment="1">
      <alignment horizontal="center" vertical="justify"/>
    </xf>
    <xf numFmtId="4" fontId="7" fillId="4" borderId="16" xfId="0" applyNumberFormat="1" applyFont="1" applyFill="1" applyBorder="1" applyAlignment="1">
      <alignment horizontal="center" vertical="justify"/>
    </xf>
    <xf numFmtId="4" fontId="7" fillId="2" borderId="17" xfId="0" applyNumberFormat="1" applyFont="1" applyFill="1" applyBorder="1" applyAlignment="1">
      <alignment horizontal="center" vertical="justify"/>
    </xf>
    <xf numFmtId="4" fontId="7" fillId="6" borderId="13" xfId="0" applyNumberFormat="1" applyFont="1" applyFill="1" applyBorder="1" applyAlignment="1">
      <alignment horizontal="center" vertical="justify"/>
    </xf>
    <xf numFmtId="4" fontId="7" fillId="6" borderId="15" xfId="0" applyNumberFormat="1" applyFont="1" applyFill="1" applyBorder="1" applyAlignment="1">
      <alignment horizontal="center" vertical="justify"/>
    </xf>
    <xf numFmtId="4" fontId="6" fillId="3" borderId="1" xfId="0" applyNumberFormat="1" applyFont="1" applyFill="1" applyBorder="1"/>
    <xf numFmtId="4" fontId="6" fillId="3" borderId="2" xfId="0" applyNumberFormat="1" applyFont="1" applyFill="1" applyBorder="1"/>
    <xf numFmtId="4" fontId="6" fillId="4" borderId="1" xfId="0" applyNumberFormat="1" applyFont="1" applyFill="1" applyBorder="1"/>
    <xf numFmtId="4" fontId="6" fillId="6" borderId="2" xfId="0" applyNumberFormat="1" applyFont="1" applyFill="1" applyBorder="1"/>
    <xf numFmtId="4" fontId="6" fillId="6" borderId="1" xfId="0" applyNumberFormat="1" applyFont="1" applyFill="1" applyBorder="1"/>
    <xf numFmtId="4" fontId="7" fillId="0" borderId="0" xfId="0" applyNumberFormat="1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justify" vertical="justify"/>
    </xf>
    <xf numFmtId="4" fontId="12" fillId="2" borderId="9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" fontId="9" fillId="8" borderId="1" xfId="0" applyNumberFormat="1" applyFont="1" applyFill="1" applyBorder="1"/>
    <xf numFmtId="4" fontId="9" fillId="9" borderId="1" xfId="0" applyNumberFormat="1" applyFont="1" applyFill="1" applyBorder="1"/>
    <xf numFmtId="4" fontId="12" fillId="9" borderId="1" xfId="0" applyNumberFormat="1" applyFont="1" applyFill="1" applyBorder="1" applyAlignment="1">
      <alignment horizontal="center" vertical="justify"/>
    </xf>
    <xf numFmtId="4" fontId="11" fillId="2" borderId="9" xfId="0" applyNumberFormat="1" applyFont="1" applyFill="1" applyBorder="1" applyAlignment="1">
      <alignment horizontal="center" vertical="justify"/>
    </xf>
    <xf numFmtId="4" fontId="11" fillId="2" borderId="1" xfId="0" applyNumberFormat="1" applyFont="1" applyFill="1" applyBorder="1" applyAlignment="1">
      <alignment horizontal="center" vertical="justify"/>
    </xf>
    <xf numFmtId="4" fontId="11" fillId="2" borderId="7" xfId="0" applyNumberFormat="1" applyFont="1" applyFill="1" applyBorder="1" applyAlignment="1">
      <alignment horizontal="center" vertical="justify"/>
    </xf>
    <xf numFmtId="0" fontId="5" fillId="0" borderId="0" xfId="0" applyFont="1"/>
    <xf numFmtId="4" fontId="12" fillId="2" borderId="7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justify"/>
    </xf>
    <xf numFmtId="0" fontId="8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justify"/>
    </xf>
    <xf numFmtId="4" fontId="9" fillId="0" borderId="14" xfId="0" applyNumberFormat="1" applyFont="1" applyBorder="1"/>
    <xf numFmtId="4" fontId="9" fillId="4" borderId="14" xfId="0" applyNumberFormat="1" applyFont="1" applyFill="1" applyBorder="1"/>
    <xf numFmtId="4" fontId="0" fillId="2" borderId="4" xfId="0" applyNumberFormat="1" applyFill="1" applyBorder="1" applyAlignment="1">
      <alignment horizontal="left" vertical="justify"/>
    </xf>
    <xf numFmtId="4" fontId="9" fillId="7" borderId="4" xfId="0" applyNumberFormat="1" applyFont="1" applyFill="1" applyBorder="1"/>
    <xf numFmtId="4" fontId="9" fillId="7" borderId="19" xfId="0" applyNumberFormat="1" applyFont="1" applyFill="1" applyBorder="1"/>
    <xf numFmtId="4" fontId="9" fillId="7" borderId="16" xfId="0" applyNumberFormat="1" applyFont="1" applyFill="1" applyBorder="1"/>
    <xf numFmtId="4" fontId="10" fillId="4" borderId="20" xfId="0" applyNumberFormat="1" applyFont="1" applyFill="1" applyBorder="1" applyAlignment="1">
      <alignment horizontal="center" vertical="justify"/>
    </xf>
    <xf numFmtId="4" fontId="10" fillId="4" borderId="21" xfId="0" applyNumberFormat="1" applyFont="1" applyFill="1" applyBorder="1" applyAlignment="1">
      <alignment horizontal="center" vertical="justify"/>
    </xf>
    <xf numFmtId="4" fontId="9" fillId="4" borderId="20" xfId="0" applyNumberFormat="1" applyFont="1" applyFill="1" applyBorder="1"/>
    <xf numFmtId="4" fontId="9" fillId="4" borderId="21" xfId="0" applyNumberFormat="1" applyFont="1" applyFill="1" applyBorder="1"/>
    <xf numFmtId="4" fontId="9" fillId="4" borderId="22" xfId="0" applyNumberFormat="1" applyFont="1" applyFill="1" applyBorder="1"/>
    <xf numFmtId="4" fontId="9" fillId="4" borderId="13" xfId="0" applyNumberFormat="1" applyFont="1" applyFill="1" applyBorder="1"/>
    <xf numFmtId="4" fontId="9" fillId="4" borderId="15" xfId="0" applyNumberFormat="1" applyFont="1" applyFill="1" applyBorder="1"/>
    <xf numFmtId="0" fontId="8" fillId="2" borderId="5" xfId="0" applyFont="1" applyFill="1" applyBorder="1" applyAlignment="1">
      <alignment horizontal="justify" vertical="justify"/>
    </xf>
    <xf numFmtId="4" fontId="9" fillId="0" borderId="5" xfId="0" applyNumberFormat="1" applyFont="1" applyBorder="1"/>
    <xf numFmtId="4" fontId="9" fillId="0" borderId="23" xfId="0" applyNumberFormat="1" applyFont="1" applyBorder="1"/>
    <xf numFmtId="4" fontId="10" fillId="2" borderId="6" xfId="0" applyNumberFormat="1" applyFont="1" applyFill="1" applyBorder="1" applyAlignment="1">
      <alignment horizontal="center" vertical="justify"/>
    </xf>
    <xf numFmtId="4" fontId="12" fillId="2" borderId="6" xfId="0" applyNumberFormat="1" applyFont="1" applyFill="1" applyBorder="1" applyAlignment="1">
      <alignment horizontal="center" vertical="justify"/>
    </xf>
    <xf numFmtId="4" fontId="10" fillId="5" borderId="20" xfId="0" applyNumberFormat="1" applyFont="1" applyFill="1" applyBorder="1" applyAlignment="1">
      <alignment horizontal="center" vertical="justify"/>
    </xf>
    <xf numFmtId="4" fontId="10" fillId="5" borderId="21" xfId="0" applyNumberFormat="1" applyFont="1" applyFill="1" applyBorder="1" applyAlignment="1">
      <alignment horizontal="center" vertical="justify"/>
    </xf>
    <xf numFmtId="4" fontId="9" fillId="5" borderId="20" xfId="0" applyNumberFormat="1" applyFont="1" applyFill="1" applyBorder="1"/>
    <xf numFmtId="4" fontId="9" fillId="5" borderId="21" xfId="0" applyNumberFormat="1" applyFont="1" applyFill="1" applyBorder="1"/>
    <xf numFmtId="4" fontId="9" fillId="5" borderId="13" xfId="0" applyNumberFormat="1" applyFont="1" applyFill="1" applyBorder="1"/>
    <xf numFmtId="4" fontId="9" fillId="5" borderId="14" xfId="0" applyNumberFormat="1" applyFont="1" applyFill="1" applyBorder="1"/>
    <xf numFmtId="4" fontId="9" fillId="5" borderId="15" xfId="0" applyNumberFormat="1" applyFont="1" applyFill="1" applyBorder="1"/>
    <xf numFmtId="4" fontId="10" fillId="2" borderId="20" xfId="0" applyNumberFormat="1" applyFont="1" applyFill="1" applyBorder="1" applyAlignment="1">
      <alignment horizontal="center" vertical="justify"/>
    </xf>
    <xf numFmtId="4" fontId="10" fillId="2" borderId="21" xfId="0" applyNumberFormat="1" applyFont="1" applyFill="1" applyBorder="1" applyAlignment="1">
      <alignment horizontal="center" vertical="justify"/>
    </xf>
    <xf numFmtId="4" fontId="3" fillId="2" borderId="21" xfId="0" applyNumberFormat="1" applyFont="1" applyFill="1" applyBorder="1" applyAlignment="1">
      <alignment horizontal="right" vertical="justify"/>
    </xf>
    <xf numFmtId="4" fontId="12" fillId="2" borderId="20" xfId="0" applyNumberFormat="1" applyFont="1" applyFill="1" applyBorder="1" applyAlignment="1">
      <alignment horizontal="center" vertical="justify"/>
    </xf>
    <xf numFmtId="4" fontId="12" fillId="2" borderId="13" xfId="0" applyNumberFormat="1" applyFont="1" applyFill="1" applyBorder="1" applyAlignment="1">
      <alignment horizontal="center" vertical="justify"/>
    </xf>
    <xf numFmtId="4" fontId="10" fillId="2" borderId="14" xfId="0" applyNumberFormat="1" applyFont="1" applyFill="1" applyBorder="1" applyAlignment="1">
      <alignment horizontal="center" vertical="justify"/>
    </xf>
    <xf numFmtId="4" fontId="3" fillId="2" borderId="15" xfId="0" applyNumberFormat="1" applyFont="1" applyFill="1" applyBorder="1" applyAlignment="1">
      <alignment horizontal="right" vertical="justify"/>
    </xf>
    <xf numFmtId="0" fontId="8" fillId="2" borderId="24" xfId="0" applyFont="1" applyFill="1" applyBorder="1" applyAlignment="1">
      <alignment horizontal="justify" vertical="justify"/>
    </xf>
    <xf numFmtId="0" fontId="8" fillId="2" borderId="18" xfId="0" applyFont="1" applyFill="1" applyBorder="1" applyAlignment="1">
      <alignment horizontal="center"/>
    </xf>
    <xf numFmtId="4" fontId="0" fillId="2" borderId="25" xfId="0" applyNumberFormat="1" applyFill="1" applyBorder="1" applyAlignment="1">
      <alignment horizontal="left" vertical="justify"/>
    </xf>
    <xf numFmtId="4" fontId="9" fillId="7" borderId="21" xfId="0" applyNumberFormat="1" applyFont="1" applyFill="1" applyBorder="1"/>
    <xf numFmtId="4" fontId="9" fillId="7" borderId="26" xfId="0" applyNumberFormat="1" applyFont="1" applyFill="1" applyBorder="1"/>
    <xf numFmtId="0" fontId="8" fillId="0" borderId="14" xfId="0" applyFont="1" applyBorder="1" applyAlignment="1">
      <alignment horizontal="center"/>
    </xf>
    <xf numFmtId="4" fontId="9" fillId="7" borderId="15" xfId="0" applyNumberFormat="1" applyFont="1" applyFill="1" applyBorder="1"/>
    <xf numFmtId="4" fontId="9" fillId="0" borderId="14" xfId="0" applyNumberFormat="1" applyFont="1" applyBorder="1" applyAlignment="1">
      <alignment horizontal="center"/>
    </xf>
    <xf numFmtId="4" fontId="0" fillId="2" borderId="27" xfId="0" applyNumberFormat="1" applyFill="1" applyBorder="1" applyAlignment="1">
      <alignment horizontal="left" vertical="justify"/>
    </xf>
    <xf numFmtId="4" fontId="9" fillId="7" borderId="5" xfId="0" applyNumberFormat="1" applyFont="1" applyFill="1" applyBorder="1"/>
    <xf numFmtId="4" fontId="9" fillId="0" borderId="4" xfId="0" applyNumberFormat="1" applyFont="1" applyBorder="1"/>
    <xf numFmtId="4" fontId="4" fillId="2" borderId="15" xfId="0" applyNumberFormat="1" applyFont="1" applyFill="1" applyBorder="1" applyAlignment="1">
      <alignment horizontal="center" vertical="justify"/>
    </xf>
    <xf numFmtId="4" fontId="12" fillId="2" borderId="14" xfId="0" applyNumberFormat="1" applyFont="1" applyFill="1" applyBorder="1" applyAlignment="1">
      <alignment horizontal="center" vertical="justify"/>
    </xf>
    <xf numFmtId="2" fontId="8" fillId="2" borderId="18" xfId="0" applyNumberFormat="1" applyFont="1" applyFill="1" applyBorder="1" applyAlignment="1">
      <alignment horizontal="justify" vertical="justify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4" fontId="9" fillId="0" borderId="15" xfId="0" applyNumberFormat="1" applyFont="1" applyBorder="1"/>
    <xf numFmtId="4" fontId="12" fillId="2" borderId="15" xfId="0" applyNumberFormat="1" applyFont="1" applyFill="1" applyBorder="1" applyAlignment="1">
      <alignment horizontal="center" vertical="justify"/>
    </xf>
    <xf numFmtId="4" fontId="2" fillId="0" borderId="0" xfId="0" applyNumberFormat="1" applyFont="1"/>
    <xf numFmtId="4" fontId="2" fillId="4" borderId="1" xfId="0" applyNumberFormat="1" applyFont="1" applyFill="1" applyBorder="1"/>
    <xf numFmtId="4" fontId="7" fillId="6" borderId="1" xfId="0" applyNumberFormat="1" applyFont="1" applyFill="1" applyBorder="1"/>
    <xf numFmtId="4" fontId="1" fillId="6" borderId="1" xfId="0" applyNumberFormat="1" applyFont="1" applyFill="1" applyBorder="1"/>
    <xf numFmtId="4" fontId="1" fillId="4" borderId="1" xfId="0" applyNumberFormat="1" applyFont="1" applyFill="1" applyBorder="1"/>
    <xf numFmtId="4" fontId="7" fillId="4" borderId="2" xfId="0" applyNumberFormat="1" applyFont="1" applyFill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vertical="center"/>
    </xf>
    <xf numFmtId="0" fontId="9" fillId="0" borderId="1" xfId="0" applyFont="1" applyBorder="1"/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4" borderId="20" xfId="0" applyNumberFormat="1" applyFont="1" applyFill="1" applyBorder="1"/>
    <xf numFmtId="4" fontId="0" fillId="4" borderId="1" xfId="0" applyNumberFormat="1" applyFont="1" applyFill="1" applyBorder="1"/>
    <xf numFmtId="4" fontId="0" fillId="4" borderId="21" xfId="0" applyNumberFormat="1" applyFont="1" applyFill="1" applyBorder="1"/>
    <xf numFmtId="4" fontId="0" fillId="0" borderId="5" xfId="0" applyNumberFormat="1" applyFont="1" applyBorder="1"/>
    <xf numFmtId="4" fontId="0" fillId="5" borderId="20" xfId="0" applyNumberFormat="1" applyFont="1" applyFill="1" applyBorder="1"/>
    <xf numFmtId="4" fontId="0" fillId="5" borderId="1" xfId="0" applyNumberFormat="1" applyFont="1" applyFill="1" applyBorder="1"/>
    <xf numFmtId="4" fontId="0" fillId="5" borderId="21" xfId="0" applyNumberFormat="1" applyFont="1" applyFill="1" applyBorder="1"/>
    <xf numFmtId="4" fontId="0" fillId="2" borderId="20" xfId="0" applyNumberFormat="1" applyFont="1" applyFill="1" applyBorder="1" applyAlignment="1">
      <alignment horizontal="center" vertical="justify"/>
    </xf>
    <xf numFmtId="4" fontId="15" fillId="2" borderId="1" xfId="0" applyNumberFormat="1" applyFont="1" applyFill="1" applyBorder="1" applyAlignment="1">
      <alignment horizontal="center" vertical="justify"/>
    </xf>
    <xf numFmtId="4" fontId="0" fillId="2" borderId="21" xfId="0" applyNumberFormat="1" applyFont="1" applyFill="1" applyBorder="1" applyAlignment="1">
      <alignment horizontal="right" vertical="justify"/>
    </xf>
    <xf numFmtId="0" fontId="0" fillId="0" borderId="14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4" borderId="13" xfId="0" applyNumberFormat="1" applyFont="1" applyFill="1" applyBorder="1"/>
    <xf numFmtId="4" fontId="0" fillId="4" borderId="14" xfId="0" applyNumberFormat="1" applyFont="1" applyFill="1" applyBorder="1"/>
    <xf numFmtId="4" fontId="0" fillId="4" borderId="15" xfId="0" applyNumberFormat="1" applyFont="1" applyFill="1" applyBorder="1"/>
    <xf numFmtId="4" fontId="0" fillId="5" borderId="13" xfId="0" applyNumberFormat="1" applyFont="1" applyFill="1" applyBorder="1"/>
    <xf numFmtId="4" fontId="0" fillId="5" borderId="14" xfId="0" applyNumberFormat="1" applyFont="1" applyFill="1" applyBorder="1"/>
    <xf numFmtId="4" fontId="0" fillId="5" borderId="15" xfId="0" applyNumberFormat="1" applyFont="1" applyFill="1" applyBorder="1"/>
    <xf numFmtId="4" fontId="0" fillId="2" borderId="13" xfId="0" applyNumberFormat="1" applyFont="1" applyFill="1" applyBorder="1" applyAlignment="1">
      <alignment horizontal="center" vertical="justify"/>
    </xf>
    <xf numFmtId="4" fontId="15" fillId="2" borderId="14" xfId="0" applyNumberFormat="1" applyFont="1" applyFill="1" applyBorder="1" applyAlignment="1">
      <alignment horizontal="center" vertical="justify"/>
    </xf>
    <xf numFmtId="4" fontId="0" fillId="2" borderId="15" xfId="0" applyNumberFormat="1" applyFont="1" applyFill="1" applyBorder="1" applyAlignment="1">
      <alignment horizontal="right" vertical="justify"/>
    </xf>
    <xf numFmtId="4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justify"/>
    </xf>
    <xf numFmtId="0" fontId="8" fillId="0" borderId="14" xfId="0" applyFont="1" applyBorder="1" applyAlignment="1">
      <alignment horizontal="left" vertical="justify"/>
    </xf>
    <xf numFmtId="0" fontId="8" fillId="7" borderId="20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justify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18" xfId="0" applyFont="1" applyBorder="1" applyAlignment="1"/>
    <xf numFmtId="0" fontId="11" fillId="0" borderId="25" xfId="0" applyFont="1" applyBorder="1" applyAlignment="1"/>
    <xf numFmtId="0" fontId="8" fillId="0" borderId="2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justify"/>
    </xf>
    <xf numFmtId="0" fontId="0" fillId="0" borderId="1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7" xfId="0" applyFont="1" applyBorder="1" applyAlignment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6" workbookViewId="0">
      <selection activeCell="M11" sqref="M11"/>
    </sheetView>
  </sheetViews>
  <sheetFormatPr defaultRowHeight="15" x14ac:dyDescent="0.25"/>
  <cols>
    <col min="1" max="1" width="7.28515625" customWidth="1"/>
    <col min="2" max="2" width="29.85546875" customWidth="1"/>
    <col min="3" max="3" width="14.140625" style="1" bestFit="1" customWidth="1"/>
    <col min="4" max="4" width="14.140625" style="1" customWidth="1"/>
    <col min="5" max="6" width="13.85546875" style="1" bestFit="1" customWidth="1"/>
    <col min="7" max="7" width="9.85546875" style="1" customWidth="1"/>
    <col min="8" max="8" width="13.85546875" style="65" bestFit="1" customWidth="1"/>
    <col min="9" max="9" width="13.85546875" style="1" bestFit="1" customWidth="1"/>
    <col min="10" max="10" width="8.28515625" style="1" customWidth="1"/>
    <col min="11" max="12" width="13.85546875" style="1" bestFit="1" customWidth="1"/>
    <col min="13" max="13" width="8.28515625" style="1" customWidth="1"/>
    <col min="14" max="14" width="13.85546875" style="1" bestFit="1" customWidth="1"/>
  </cols>
  <sheetData>
    <row r="1" spans="1:14" x14ac:dyDescent="0.25">
      <c r="A1" t="s">
        <v>185</v>
      </c>
    </row>
    <row r="2" spans="1:14" x14ac:dyDescent="0.25">
      <c r="A2" t="s">
        <v>170</v>
      </c>
    </row>
    <row r="3" spans="1:14" ht="15.75" thickBot="1" x14ac:dyDescent="0.3"/>
    <row r="4" spans="1:14" x14ac:dyDescent="0.25">
      <c r="F4" s="176" t="s">
        <v>143</v>
      </c>
      <c r="G4" s="177"/>
      <c r="H4" s="178"/>
      <c r="I4" s="179" t="s">
        <v>167</v>
      </c>
      <c r="J4" s="177"/>
      <c r="K4" s="178"/>
      <c r="L4" s="179" t="s">
        <v>171</v>
      </c>
      <c r="M4" s="177"/>
      <c r="N4" s="178"/>
    </row>
    <row r="5" spans="1:14" ht="33.75" customHeight="1" thickBot="1" x14ac:dyDescent="0.3">
      <c r="A5" s="8" t="s">
        <v>31</v>
      </c>
      <c r="B5" s="9" t="s">
        <v>32</v>
      </c>
      <c r="C5" s="16" t="s">
        <v>166</v>
      </c>
      <c r="D5" s="16" t="s">
        <v>174</v>
      </c>
      <c r="E5" s="16" t="s">
        <v>173</v>
      </c>
      <c r="F5" s="51" t="s">
        <v>141</v>
      </c>
      <c r="G5" s="52" t="s">
        <v>142</v>
      </c>
      <c r="H5" s="56" t="s">
        <v>146</v>
      </c>
      <c r="I5" s="58" t="s">
        <v>141</v>
      </c>
      <c r="J5" s="53" t="s">
        <v>142</v>
      </c>
      <c r="K5" s="59" t="s">
        <v>168</v>
      </c>
      <c r="L5" s="57" t="s">
        <v>141</v>
      </c>
      <c r="M5" s="54" t="s">
        <v>145</v>
      </c>
      <c r="N5" s="55" t="s">
        <v>172</v>
      </c>
    </row>
    <row r="6" spans="1:14" s="2" customFormat="1" x14ac:dyDescent="0.25">
      <c r="A6" s="5" t="s">
        <v>35</v>
      </c>
      <c r="B6" s="5" t="s">
        <v>20</v>
      </c>
      <c r="C6" s="6">
        <v>2053672.69</v>
      </c>
      <c r="D6" s="6">
        <v>1995842.29</v>
      </c>
      <c r="E6" s="6">
        <v>2833100</v>
      </c>
      <c r="F6" s="144">
        <v>2700000</v>
      </c>
      <c r="G6" s="144">
        <v>0</v>
      </c>
      <c r="H6" s="18">
        <f t="shared" ref="H6:H27" si="0">F6+G6</f>
        <v>2700000</v>
      </c>
      <c r="I6" s="144">
        <f>SUM(F6*1.015)</f>
        <v>2740499.9999999995</v>
      </c>
      <c r="J6" s="144">
        <v>0</v>
      </c>
      <c r="K6" s="18">
        <f t="shared" ref="K6:K27" si="1">I6+J6</f>
        <v>2740499.9999999995</v>
      </c>
      <c r="L6" s="144">
        <f>SUM(F6*1.017)</f>
        <v>2745899.9999999995</v>
      </c>
      <c r="M6" s="144">
        <v>0</v>
      </c>
      <c r="N6" s="144">
        <f>L6+M6</f>
        <v>2745899.9999999995</v>
      </c>
    </row>
    <row r="7" spans="1:14" s="2" customFormat="1" x14ac:dyDescent="0.25">
      <c r="A7" s="5" t="s">
        <v>36</v>
      </c>
      <c r="B7" s="5" t="s">
        <v>37</v>
      </c>
      <c r="C7" s="6">
        <v>19834640.239999998</v>
      </c>
      <c r="D7" s="6">
        <v>19880370.02</v>
      </c>
      <c r="E7" s="6">
        <v>21697268.899999999</v>
      </c>
      <c r="F7" s="18">
        <v>21000000</v>
      </c>
      <c r="G7" s="18">
        <v>0</v>
      </c>
      <c r="H7" s="18">
        <f t="shared" si="0"/>
        <v>21000000</v>
      </c>
      <c r="I7" s="144">
        <f>SUM(F7*1.015)</f>
        <v>21314999.999999996</v>
      </c>
      <c r="J7" s="18">
        <v>0</v>
      </c>
      <c r="K7" s="18">
        <f t="shared" si="1"/>
        <v>21314999.999999996</v>
      </c>
      <c r="L7" s="144">
        <f t="shared" ref="L7:L11" si="2">SUM(F7*1.017)</f>
        <v>21356999.999999996</v>
      </c>
      <c r="M7" s="18">
        <v>0</v>
      </c>
      <c r="N7" s="18">
        <f>L7+M7</f>
        <v>21356999.999999996</v>
      </c>
    </row>
    <row r="8" spans="1:14" x14ac:dyDescent="0.25">
      <c r="A8" s="3" t="s">
        <v>39</v>
      </c>
      <c r="B8" s="3" t="s">
        <v>21</v>
      </c>
      <c r="C8" s="4">
        <v>3850006.35</v>
      </c>
      <c r="D8" s="4">
        <v>3726675.69</v>
      </c>
      <c r="E8" s="4">
        <v>4034362.8</v>
      </c>
      <c r="F8" s="17">
        <v>4000000</v>
      </c>
      <c r="G8" s="17">
        <v>0</v>
      </c>
      <c r="H8" s="62">
        <f t="shared" si="0"/>
        <v>4000000</v>
      </c>
      <c r="I8" s="63">
        <f t="shared" ref="I8:I13" si="3">SUM(F8*1.015)</f>
        <v>4059999.9999999995</v>
      </c>
      <c r="J8" s="64">
        <v>0</v>
      </c>
      <c r="K8" s="19">
        <f t="shared" si="1"/>
        <v>4059999.9999999995</v>
      </c>
      <c r="L8" s="61">
        <f t="shared" si="2"/>
        <v>4067999.9999999995</v>
      </c>
      <c r="M8" s="60">
        <v>0</v>
      </c>
      <c r="N8" s="60">
        <f t="shared" ref="N8:N38" si="4">L8+M8</f>
        <v>4067999.9999999995</v>
      </c>
    </row>
    <row r="9" spans="1:14" x14ac:dyDescent="0.25">
      <c r="A9" s="3" t="s">
        <v>40</v>
      </c>
      <c r="B9" s="3" t="s">
        <v>22</v>
      </c>
      <c r="C9" s="4">
        <v>3205324.96</v>
      </c>
      <c r="D9" s="4">
        <v>3364359.08</v>
      </c>
      <c r="E9" s="4">
        <v>3420000</v>
      </c>
      <c r="F9" s="17">
        <v>3400000</v>
      </c>
      <c r="G9" s="17">
        <v>0</v>
      </c>
      <c r="H9" s="62">
        <f t="shared" si="0"/>
        <v>3400000</v>
      </c>
      <c r="I9" s="63">
        <f t="shared" si="3"/>
        <v>3450999.9999999995</v>
      </c>
      <c r="J9" s="64">
        <v>0</v>
      </c>
      <c r="K9" s="19">
        <f t="shared" si="1"/>
        <v>3450999.9999999995</v>
      </c>
      <c r="L9" s="61">
        <f t="shared" si="2"/>
        <v>3457799.9999999995</v>
      </c>
      <c r="M9" s="60">
        <v>0</v>
      </c>
      <c r="N9" s="60">
        <f t="shared" si="4"/>
        <v>3457799.9999999995</v>
      </c>
    </row>
    <row r="10" spans="1:14" x14ac:dyDescent="0.25">
      <c r="A10" s="3" t="s">
        <v>41</v>
      </c>
      <c r="B10" s="3" t="s">
        <v>23</v>
      </c>
      <c r="C10" s="4">
        <v>5115451.46</v>
      </c>
      <c r="D10" s="4">
        <v>5183098.75</v>
      </c>
      <c r="E10" s="4">
        <v>5166300</v>
      </c>
      <c r="F10" s="17">
        <v>3315000</v>
      </c>
      <c r="G10" s="17">
        <v>0</v>
      </c>
      <c r="H10" s="62">
        <f t="shared" si="0"/>
        <v>3315000</v>
      </c>
      <c r="I10" s="63">
        <f t="shared" si="3"/>
        <v>3364724.9999999995</v>
      </c>
      <c r="J10" s="64">
        <v>0</v>
      </c>
      <c r="K10" s="19">
        <f t="shared" si="1"/>
        <v>3364724.9999999995</v>
      </c>
      <c r="L10" s="61">
        <f t="shared" si="2"/>
        <v>3371354.9999999995</v>
      </c>
      <c r="M10" s="60">
        <v>0</v>
      </c>
      <c r="N10" s="60">
        <f t="shared" si="4"/>
        <v>3371354.9999999995</v>
      </c>
    </row>
    <row r="11" spans="1:14" x14ac:dyDescent="0.25">
      <c r="A11" s="3" t="s">
        <v>42</v>
      </c>
      <c r="B11" s="3" t="s">
        <v>127</v>
      </c>
      <c r="C11" s="4">
        <v>1636094.39</v>
      </c>
      <c r="D11" s="4">
        <v>2661670.9</v>
      </c>
      <c r="E11" s="4">
        <v>3161785.15</v>
      </c>
      <c r="F11" s="17">
        <v>3000000</v>
      </c>
      <c r="G11" s="17">
        <v>0</v>
      </c>
      <c r="H11" s="62">
        <f t="shared" si="0"/>
        <v>3000000</v>
      </c>
      <c r="I11" s="63">
        <f t="shared" si="3"/>
        <v>3044999.9999999995</v>
      </c>
      <c r="J11" s="64">
        <v>0</v>
      </c>
      <c r="K11" s="19">
        <f t="shared" si="1"/>
        <v>3044999.9999999995</v>
      </c>
      <c r="L11" s="61">
        <f t="shared" si="2"/>
        <v>3050999.9999999995</v>
      </c>
      <c r="M11" s="60">
        <v>0</v>
      </c>
      <c r="N11" s="60">
        <f t="shared" si="4"/>
        <v>3050999.9999999995</v>
      </c>
    </row>
    <row r="12" spans="1:14" x14ac:dyDescent="0.25">
      <c r="A12" s="3" t="s">
        <v>42</v>
      </c>
      <c r="B12" s="3" t="s">
        <v>186</v>
      </c>
      <c r="C12" s="4">
        <v>25471680.07</v>
      </c>
      <c r="D12" s="4">
        <v>25301668.489999998</v>
      </c>
      <c r="E12" s="4">
        <v>26193539</v>
      </c>
      <c r="F12" s="17">
        <v>26717409.780000001</v>
      </c>
      <c r="G12" s="17">
        <v>0</v>
      </c>
      <c r="H12" s="62">
        <f t="shared" si="0"/>
        <v>26717409.780000001</v>
      </c>
      <c r="I12" s="64">
        <v>26118170</v>
      </c>
      <c r="J12" s="64">
        <v>0</v>
      </c>
      <c r="K12" s="19">
        <f t="shared" si="1"/>
        <v>26118170</v>
      </c>
      <c r="L12" s="60">
        <v>27188720</v>
      </c>
      <c r="M12" s="60">
        <v>0</v>
      </c>
      <c r="N12" s="60">
        <f t="shared" si="4"/>
        <v>27188720</v>
      </c>
    </row>
    <row r="13" spans="1:14" x14ac:dyDescent="0.25">
      <c r="A13" s="3" t="s">
        <v>43</v>
      </c>
      <c r="B13" s="3" t="s">
        <v>128</v>
      </c>
      <c r="C13" s="4">
        <v>2727901.17</v>
      </c>
      <c r="D13" s="4">
        <v>3007230.24</v>
      </c>
      <c r="E13" s="4">
        <v>4992899.63</v>
      </c>
      <c r="F13" s="17">
        <v>4000000</v>
      </c>
      <c r="G13" s="17">
        <v>0</v>
      </c>
      <c r="H13" s="62">
        <f t="shared" si="0"/>
        <v>4000000</v>
      </c>
      <c r="I13" s="63">
        <f t="shared" si="3"/>
        <v>4059999.9999999995</v>
      </c>
      <c r="J13" s="64">
        <v>0</v>
      </c>
      <c r="K13" s="19">
        <f t="shared" si="1"/>
        <v>4059999.9999999995</v>
      </c>
      <c r="L13" s="61">
        <f>SUM(F13*1.017)</f>
        <v>4067999.9999999995</v>
      </c>
      <c r="M13" s="60">
        <v>0</v>
      </c>
      <c r="N13" s="60">
        <f t="shared" si="4"/>
        <v>4067999.9999999995</v>
      </c>
    </row>
    <row r="14" spans="1:14" x14ac:dyDescent="0.25">
      <c r="A14" s="3" t="s">
        <v>43</v>
      </c>
      <c r="B14" s="3" t="s">
        <v>187</v>
      </c>
      <c r="C14" s="4">
        <v>18944675.539999999</v>
      </c>
      <c r="D14" s="4">
        <v>19124330.379999999</v>
      </c>
      <c r="E14" s="4">
        <v>19907627</v>
      </c>
      <c r="F14" s="17">
        <v>20305779.539999999</v>
      </c>
      <c r="G14" s="17">
        <v>0</v>
      </c>
      <c r="H14" s="62">
        <f t="shared" si="0"/>
        <v>20305779.539999999</v>
      </c>
      <c r="I14" s="64">
        <v>20610360</v>
      </c>
      <c r="J14" s="64">
        <v>0</v>
      </c>
      <c r="K14" s="19">
        <f t="shared" si="1"/>
        <v>20610360</v>
      </c>
      <c r="L14" s="60">
        <v>20650970</v>
      </c>
      <c r="M14" s="60">
        <v>0</v>
      </c>
      <c r="N14" s="60">
        <f t="shared" si="4"/>
        <v>20650970</v>
      </c>
    </row>
    <row r="15" spans="1:14" s="2" customFormat="1" x14ac:dyDescent="0.25">
      <c r="A15" s="5" t="s">
        <v>38</v>
      </c>
      <c r="B15" s="5" t="s">
        <v>21</v>
      </c>
      <c r="C15" s="6">
        <f>SUM(C8:C14)</f>
        <v>60951133.940000005</v>
      </c>
      <c r="D15" s="6">
        <f>SUM(D8:D14)</f>
        <v>62369033.530000001</v>
      </c>
      <c r="E15" s="6">
        <f>SUM(E8:E14)</f>
        <v>66876513.580000006</v>
      </c>
      <c r="F15" s="18">
        <f>SUM(F8:F14)</f>
        <v>64738189.32</v>
      </c>
      <c r="G15" s="18">
        <f>SUM(G8:G14)</f>
        <v>0</v>
      </c>
      <c r="H15" s="18">
        <f t="shared" si="0"/>
        <v>64738189.32</v>
      </c>
      <c r="I15" s="18">
        <f>SUM(I8:I14)</f>
        <v>64709255</v>
      </c>
      <c r="J15" s="18">
        <f>SUM(J8:J14)</f>
        <v>0</v>
      </c>
      <c r="K15" s="18">
        <f t="shared" si="1"/>
        <v>64709255</v>
      </c>
      <c r="L15" s="18">
        <f>SUM(L8:L14)</f>
        <v>65855845</v>
      </c>
      <c r="M15" s="18">
        <f>SUM(M8:M14)</f>
        <v>0</v>
      </c>
      <c r="N15" s="18">
        <f t="shared" si="4"/>
        <v>65855845</v>
      </c>
    </row>
    <row r="16" spans="1:14" x14ac:dyDescent="0.25">
      <c r="A16" s="3" t="s">
        <v>44</v>
      </c>
      <c r="B16" s="3" t="s">
        <v>45</v>
      </c>
      <c r="C16" s="4">
        <v>3813900.93</v>
      </c>
      <c r="D16" s="4">
        <v>1491791.96</v>
      </c>
      <c r="E16" s="4">
        <v>7809969.0800000001</v>
      </c>
      <c r="F16" s="17">
        <v>7500000</v>
      </c>
      <c r="G16" s="17">
        <v>0</v>
      </c>
      <c r="H16" s="143">
        <f t="shared" si="0"/>
        <v>7500000</v>
      </c>
      <c r="I16" s="63">
        <f t="shared" ref="I16:I17" si="5">SUM(F16*1.015)</f>
        <v>7612499.9999999991</v>
      </c>
      <c r="J16" s="64">
        <v>0</v>
      </c>
      <c r="K16" s="19">
        <f t="shared" si="1"/>
        <v>7612499.9999999991</v>
      </c>
      <c r="L16" s="61">
        <f t="shared" ref="L16:L17" si="6">SUM(F16*1.017)</f>
        <v>7627499.9999999991</v>
      </c>
      <c r="M16" s="60">
        <v>0</v>
      </c>
      <c r="N16" s="60">
        <f t="shared" si="4"/>
        <v>7627499.9999999991</v>
      </c>
    </row>
    <row r="17" spans="1:14" x14ac:dyDescent="0.25">
      <c r="A17" s="3" t="s">
        <v>182</v>
      </c>
      <c r="B17" s="3" t="s">
        <v>130</v>
      </c>
      <c r="C17" s="4">
        <v>1051507.18</v>
      </c>
      <c r="D17" s="4">
        <v>1480610.36</v>
      </c>
      <c r="E17" s="4">
        <v>758519</v>
      </c>
      <c r="F17" s="17">
        <v>1000000</v>
      </c>
      <c r="G17" s="17">
        <v>0</v>
      </c>
      <c r="H17" s="143">
        <f t="shared" si="0"/>
        <v>1000000</v>
      </c>
      <c r="I17" s="63">
        <f t="shared" si="5"/>
        <v>1014999.9999999999</v>
      </c>
      <c r="J17" s="64">
        <v>0</v>
      </c>
      <c r="K17" s="19">
        <f t="shared" si="1"/>
        <v>1014999.9999999999</v>
      </c>
      <c r="L17" s="61">
        <f t="shared" si="6"/>
        <v>1016999.9999999999</v>
      </c>
      <c r="M17" s="60">
        <v>0</v>
      </c>
      <c r="N17" s="60">
        <f t="shared" si="4"/>
        <v>1016999.9999999999</v>
      </c>
    </row>
    <row r="18" spans="1:14" x14ac:dyDescent="0.25">
      <c r="A18" s="3" t="s">
        <v>182</v>
      </c>
      <c r="B18" s="3" t="s">
        <v>188</v>
      </c>
      <c r="C18" s="4">
        <v>15932929.82</v>
      </c>
      <c r="D18" s="4">
        <v>15034256.73</v>
      </c>
      <c r="E18" s="4">
        <v>15973096</v>
      </c>
      <c r="F18" s="17">
        <v>14762558</v>
      </c>
      <c r="G18" s="17">
        <v>0</v>
      </c>
      <c r="H18" s="143">
        <f t="shared" si="0"/>
        <v>14762558</v>
      </c>
      <c r="I18" s="142">
        <v>14476558</v>
      </c>
      <c r="J18" s="64">
        <v>0</v>
      </c>
      <c r="K18" s="19">
        <f t="shared" si="1"/>
        <v>14476558</v>
      </c>
      <c r="L18" s="60">
        <v>14476558</v>
      </c>
      <c r="M18" s="60">
        <v>0</v>
      </c>
      <c r="N18" s="60">
        <f t="shared" si="4"/>
        <v>14476558</v>
      </c>
    </row>
    <row r="19" spans="1:14" x14ac:dyDescent="0.25">
      <c r="A19" s="3" t="s">
        <v>183</v>
      </c>
      <c r="B19" s="3" t="s">
        <v>129</v>
      </c>
      <c r="C19" s="4">
        <v>726150.02</v>
      </c>
      <c r="D19" s="4">
        <v>2622307.9500000002</v>
      </c>
      <c r="E19" s="4">
        <v>0</v>
      </c>
      <c r="F19" s="17">
        <v>0</v>
      </c>
      <c r="G19" s="17">
        <v>0</v>
      </c>
      <c r="H19" s="143">
        <f t="shared" si="0"/>
        <v>0</v>
      </c>
      <c r="I19" s="64"/>
      <c r="J19" s="64">
        <v>0</v>
      </c>
      <c r="K19" s="19">
        <f t="shared" si="1"/>
        <v>0</v>
      </c>
      <c r="L19" s="60"/>
      <c r="M19" s="60">
        <v>0</v>
      </c>
      <c r="N19" s="60">
        <f t="shared" si="4"/>
        <v>0</v>
      </c>
    </row>
    <row r="20" spans="1:14" x14ac:dyDescent="0.25">
      <c r="A20" s="3" t="s">
        <v>183</v>
      </c>
      <c r="B20" s="3" t="s">
        <v>189</v>
      </c>
      <c r="C20" s="4">
        <v>6195796.3799999999</v>
      </c>
      <c r="D20" s="4">
        <v>6195800</v>
      </c>
      <c r="E20" s="4">
        <v>6940688</v>
      </c>
      <c r="F20" s="17">
        <v>7079502</v>
      </c>
      <c r="G20" s="17"/>
      <c r="H20" s="143">
        <f t="shared" si="0"/>
        <v>7079502</v>
      </c>
      <c r="I20" s="64">
        <v>7079502</v>
      </c>
      <c r="J20" s="64"/>
      <c r="K20" s="19">
        <f t="shared" si="1"/>
        <v>7079502</v>
      </c>
      <c r="L20" s="60">
        <v>7079502</v>
      </c>
      <c r="M20" s="60"/>
      <c r="N20" s="60">
        <f t="shared" si="4"/>
        <v>7079502</v>
      </c>
    </row>
    <row r="21" spans="1:14" x14ac:dyDescent="0.25">
      <c r="A21" s="3" t="s">
        <v>184</v>
      </c>
      <c r="B21" s="3" t="s">
        <v>190</v>
      </c>
      <c r="C21" s="4">
        <v>2876057.78</v>
      </c>
      <c r="D21" s="4">
        <v>2771051.84</v>
      </c>
      <c r="E21" s="4">
        <v>3030000</v>
      </c>
      <c r="F21" s="17">
        <v>2836468</v>
      </c>
      <c r="G21" s="17">
        <v>0</v>
      </c>
      <c r="H21" s="143">
        <f t="shared" si="0"/>
        <v>2836468</v>
      </c>
      <c r="I21" s="64">
        <v>3030000</v>
      </c>
      <c r="J21" s="64">
        <v>0</v>
      </c>
      <c r="K21" s="19">
        <f t="shared" si="1"/>
        <v>3030000</v>
      </c>
      <c r="L21" s="60">
        <v>3391400</v>
      </c>
      <c r="M21" s="60">
        <v>0</v>
      </c>
      <c r="N21" s="60">
        <f t="shared" si="4"/>
        <v>3391400</v>
      </c>
    </row>
    <row r="22" spans="1:14" s="2" customFormat="1" x14ac:dyDescent="0.25">
      <c r="A22" s="5" t="s">
        <v>46</v>
      </c>
      <c r="B22" s="5" t="s">
        <v>45</v>
      </c>
      <c r="C22" s="6">
        <f>SUM(C16:C21)</f>
        <v>30596342.109999999</v>
      </c>
      <c r="D22" s="6">
        <f>SUM(D16:D21)</f>
        <v>29595818.84</v>
      </c>
      <c r="E22" s="6">
        <f>SUM(E16:E21)</f>
        <v>34512272.079999998</v>
      </c>
      <c r="F22" s="18">
        <f>SUM(F16:F21)</f>
        <v>33178528</v>
      </c>
      <c r="G22" s="18">
        <f>SUM(G16:G21)</f>
        <v>0</v>
      </c>
      <c r="H22" s="18">
        <f t="shared" si="0"/>
        <v>33178528</v>
      </c>
      <c r="I22" s="18">
        <f>SUM(I16:I21)</f>
        <v>33213560</v>
      </c>
      <c r="J22" s="18">
        <f>SUM(J16:J21)</f>
        <v>0</v>
      </c>
      <c r="K22" s="18">
        <f t="shared" si="1"/>
        <v>33213560</v>
      </c>
      <c r="L22" s="18">
        <f>SUM(L16:L21)</f>
        <v>33591960</v>
      </c>
      <c r="M22" s="18">
        <f>SUM(M16:M19)</f>
        <v>0</v>
      </c>
      <c r="N22" s="18">
        <f t="shared" si="4"/>
        <v>33591960</v>
      </c>
    </row>
    <row r="23" spans="1:14" x14ac:dyDescent="0.25">
      <c r="A23" s="3" t="s">
        <v>47</v>
      </c>
      <c r="B23" s="3" t="s">
        <v>24</v>
      </c>
      <c r="C23" s="4">
        <v>3134150.62</v>
      </c>
      <c r="D23" s="4">
        <v>4197279.47</v>
      </c>
      <c r="E23" s="4">
        <v>4671740.8600000003</v>
      </c>
      <c r="F23" s="17">
        <v>4500000</v>
      </c>
      <c r="G23" s="17">
        <v>0</v>
      </c>
      <c r="H23" s="143">
        <f t="shared" si="0"/>
        <v>4500000</v>
      </c>
      <c r="I23" s="63">
        <f t="shared" ref="I23:I25" si="7">SUM(F23*1.015)</f>
        <v>4567500</v>
      </c>
      <c r="J23" s="64">
        <v>0</v>
      </c>
      <c r="K23" s="19">
        <f t="shared" si="1"/>
        <v>4567500</v>
      </c>
      <c r="L23" s="61">
        <f>SUM(F23*1.017)</f>
        <v>4576500</v>
      </c>
      <c r="M23" s="60">
        <v>0</v>
      </c>
      <c r="N23" s="60">
        <f t="shared" si="4"/>
        <v>4576500</v>
      </c>
    </row>
    <row r="24" spans="1:14" x14ac:dyDescent="0.25">
      <c r="A24" s="3" t="s">
        <v>48</v>
      </c>
      <c r="B24" s="3" t="s">
        <v>25</v>
      </c>
      <c r="C24" s="4">
        <v>874964.5</v>
      </c>
      <c r="D24" s="4">
        <v>1090884.8</v>
      </c>
      <c r="E24" s="4">
        <v>1128440</v>
      </c>
      <c r="F24" s="17">
        <v>1100000</v>
      </c>
      <c r="G24" s="17">
        <v>0</v>
      </c>
      <c r="H24" s="143">
        <f t="shared" si="0"/>
        <v>1100000</v>
      </c>
      <c r="I24" s="63">
        <f t="shared" si="7"/>
        <v>1116500</v>
      </c>
      <c r="J24" s="64">
        <v>0</v>
      </c>
      <c r="K24" s="19">
        <f t="shared" si="1"/>
        <v>1116500</v>
      </c>
      <c r="L24" s="61">
        <f t="shared" ref="L24:L32" si="8">SUM(F24*1.017)</f>
        <v>1118700</v>
      </c>
      <c r="M24" s="60">
        <v>0</v>
      </c>
      <c r="N24" s="60">
        <f t="shared" si="4"/>
        <v>1118700</v>
      </c>
    </row>
    <row r="25" spans="1:14" x14ac:dyDescent="0.25">
      <c r="A25" s="3" t="s">
        <v>49</v>
      </c>
      <c r="B25" s="3" t="s">
        <v>26</v>
      </c>
      <c r="C25" s="4">
        <v>2400291.36</v>
      </c>
      <c r="D25" s="4">
        <v>2711280.59</v>
      </c>
      <c r="E25" s="4">
        <v>2541760</v>
      </c>
      <c r="F25" s="17">
        <v>2500000</v>
      </c>
      <c r="G25" s="17">
        <v>0</v>
      </c>
      <c r="H25" s="143">
        <f t="shared" si="0"/>
        <v>2500000</v>
      </c>
      <c r="I25" s="63">
        <f t="shared" si="7"/>
        <v>2537499.9999999995</v>
      </c>
      <c r="J25" s="64">
        <v>0</v>
      </c>
      <c r="K25" s="19">
        <f t="shared" si="1"/>
        <v>2537499.9999999995</v>
      </c>
      <c r="L25" s="61">
        <f t="shared" si="8"/>
        <v>2542499.9999999995</v>
      </c>
      <c r="M25" s="60">
        <v>0</v>
      </c>
      <c r="N25" s="60">
        <f t="shared" si="4"/>
        <v>2542499.9999999995</v>
      </c>
    </row>
    <row r="26" spans="1:14" s="2" customFormat="1" x14ac:dyDescent="0.25">
      <c r="A26" s="5" t="s">
        <v>50</v>
      </c>
      <c r="B26" s="5" t="s">
        <v>24</v>
      </c>
      <c r="C26" s="6">
        <f>SUM(C23:C25)</f>
        <v>6409406.4800000004</v>
      </c>
      <c r="D26" s="6">
        <f>SUM(D23:D25)</f>
        <v>7999444.8599999994</v>
      </c>
      <c r="E26" s="6">
        <f>SUM(E23:E25)</f>
        <v>8341940.8600000003</v>
      </c>
      <c r="F26" s="18">
        <f>SUM(F23:F25)</f>
        <v>8100000</v>
      </c>
      <c r="G26" s="18">
        <f t="shared" ref="G26:N26" si="9">SUM(G23:G25)</f>
        <v>0</v>
      </c>
      <c r="H26" s="18">
        <f t="shared" si="9"/>
        <v>8100000</v>
      </c>
      <c r="I26" s="18">
        <f t="shared" si="9"/>
        <v>8221500</v>
      </c>
      <c r="J26" s="18">
        <f t="shared" si="9"/>
        <v>0</v>
      </c>
      <c r="K26" s="18">
        <f t="shared" si="9"/>
        <v>8221500</v>
      </c>
      <c r="L26" s="18">
        <f t="shared" si="9"/>
        <v>8237700</v>
      </c>
      <c r="M26" s="18">
        <f t="shared" si="9"/>
        <v>0</v>
      </c>
      <c r="N26" s="18">
        <f t="shared" si="9"/>
        <v>8237700</v>
      </c>
    </row>
    <row r="27" spans="1:14" x14ac:dyDescent="0.25">
      <c r="A27" s="3" t="s">
        <v>51</v>
      </c>
      <c r="B27" s="3" t="s">
        <v>27</v>
      </c>
      <c r="C27" s="4">
        <v>3784349.74</v>
      </c>
      <c r="D27" s="4">
        <v>4871667.58</v>
      </c>
      <c r="E27" s="4">
        <v>6547015.4900000002</v>
      </c>
      <c r="F27" s="17">
        <v>6500000</v>
      </c>
      <c r="G27" s="17">
        <v>0</v>
      </c>
      <c r="H27" s="140">
        <f t="shared" si="0"/>
        <v>6500000</v>
      </c>
      <c r="I27" s="63">
        <f t="shared" ref="I27:I29" si="10">SUM(F27*1.015)</f>
        <v>6597499.9999999991</v>
      </c>
      <c r="J27" s="64">
        <v>0</v>
      </c>
      <c r="K27" s="19">
        <f t="shared" si="1"/>
        <v>6597499.9999999991</v>
      </c>
      <c r="L27" s="61">
        <f t="shared" si="8"/>
        <v>6610499.9999999991</v>
      </c>
      <c r="M27" s="60">
        <v>0</v>
      </c>
      <c r="N27" s="60">
        <f t="shared" si="4"/>
        <v>6610499.9999999991</v>
      </c>
    </row>
    <row r="28" spans="1:14" x14ac:dyDescent="0.25">
      <c r="A28" s="3" t="s">
        <v>52</v>
      </c>
      <c r="B28" s="3" t="s">
        <v>54</v>
      </c>
      <c r="C28" s="4">
        <v>1009773.05</v>
      </c>
      <c r="D28" s="4">
        <v>1141642.02</v>
      </c>
      <c r="E28" s="4">
        <v>2094721.5</v>
      </c>
      <c r="F28" s="17">
        <v>1200000</v>
      </c>
      <c r="G28" s="17">
        <v>0</v>
      </c>
      <c r="H28" s="140">
        <f>F28+G28</f>
        <v>1200000</v>
      </c>
      <c r="I28" s="63">
        <f t="shared" si="10"/>
        <v>1217999.9999999998</v>
      </c>
      <c r="J28" s="64">
        <v>0</v>
      </c>
      <c r="K28" s="19">
        <f>I28+J28</f>
        <v>1217999.9999999998</v>
      </c>
      <c r="L28" s="61">
        <f t="shared" si="8"/>
        <v>1220400</v>
      </c>
      <c r="M28" s="60">
        <v>0</v>
      </c>
      <c r="N28" s="60">
        <f t="shared" si="4"/>
        <v>1220400</v>
      </c>
    </row>
    <row r="29" spans="1:14" x14ac:dyDescent="0.25">
      <c r="A29" s="10" t="s">
        <v>175</v>
      </c>
      <c r="B29" s="10" t="s">
        <v>63</v>
      </c>
      <c r="C29" s="15"/>
      <c r="D29" s="15">
        <v>1689152.33</v>
      </c>
      <c r="E29" s="4">
        <v>1755700.93</v>
      </c>
      <c r="F29" s="17">
        <v>1700000</v>
      </c>
      <c r="G29" s="17"/>
      <c r="H29" s="140">
        <f>F29+G29</f>
        <v>1700000</v>
      </c>
      <c r="I29" s="63">
        <f t="shared" si="10"/>
        <v>1725499.9999999998</v>
      </c>
      <c r="J29" s="64"/>
      <c r="K29" s="19">
        <f>I29+J29</f>
        <v>1725499.9999999998</v>
      </c>
      <c r="L29" s="61">
        <f t="shared" si="8"/>
        <v>1728899.9999999998</v>
      </c>
      <c r="M29" s="60"/>
      <c r="N29" s="60">
        <f t="shared" si="4"/>
        <v>1728899.9999999998</v>
      </c>
    </row>
    <row r="30" spans="1:14" s="2" customFormat="1" x14ac:dyDescent="0.25">
      <c r="A30" s="5" t="s">
        <v>53</v>
      </c>
      <c r="B30" s="5" t="s">
        <v>27</v>
      </c>
      <c r="C30" s="6">
        <f>SUM(C27:C28)</f>
        <v>4794122.79</v>
      </c>
      <c r="D30" s="6">
        <f>SUM(D27:D29)</f>
        <v>7702461.9299999997</v>
      </c>
      <c r="E30" s="6">
        <f>SUM(E27:E29)</f>
        <v>10397437.92</v>
      </c>
      <c r="F30" s="18">
        <f>SUM(F27:F29)</f>
        <v>9400000</v>
      </c>
      <c r="G30" s="18">
        <f t="shared" ref="G30:N30" si="11">SUM(G27:G29)</f>
        <v>0</v>
      </c>
      <c r="H30" s="18">
        <f t="shared" si="11"/>
        <v>9400000</v>
      </c>
      <c r="I30" s="18">
        <f t="shared" si="11"/>
        <v>9540999.9999999981</v>
      </c>
      <c r="J30" s="18">
        <f t="shared" si="11"/>
        <v>0</v>
      </c>
      <c r="K30" s="18">
        <f t="shared" si="11"/>
        <v>9540999.9999999981</v>
      </c>
      <c r="L30" s="18">
        <f t="shared" si="11"/>
        <v>9559799.9999999981</v>
      </c>
      <c r="M30" s="18">
        <f t="shared" si="11"/>
        <v>0</v>
      </c>
      <c r="N30" s="18">
        <f t="shared" si="11"/>
        <v>9559799.9999999981</v>
      </c>
    </row>
    <row r="31" spans="1:14" x14ac:dyDescent="0.25">
      <c r="A31" s="3" t="s">
        <v>55</v>
      </c>
      <c r="B31" s="3" t="s">
        <v>28</v>
      </c>
      <c r="C31" s="4">
        <v>3963407.57</v>
      </c>
      <c r="D31" s="4">
        <v>3753733.2</v>
      </c>
      <c r="E31" s="4">
        <v>4886656.99</v>
      </c>
      <c r="F31" s="17">
        <v>4500000</v>
      </c>
      <c r="G31" s="17">
        <v>0</v>
      </c>
      <c r="H31" s="140">
        <f t="shared" ref="H31:H38" si="12">F31+G31</f>
        <v>4500000</v>
      </c>
      <c r="I31" s="63">
        <f t="shared" ref="I31:I32" si="13">SUM(F31*1.015)</f>
        <v>4567500</v>
      </c>
      <c r="J31" s="64">
        <v>0</v>
      </c>
      <c r="K31" s="19">
        <f t="shared" ref="K31:K38" si="14">I31+J31</f>
        <v>4567500</v>
      </c>
      <c r="L31" s="61">
        <f t="shared" si="8"/>
        <v>4576500</v>
      </c>
      <c r="M31" s="60">
        <v>0</v>
      </c>
      <c r="N31" s="60">
        <f t="shared" si="4"/>
        <v>4576500</v>
      </c>
    </row>
    <row r="32" spans="1:14" x14ac:dyDescent="0.25">
      <c r="A32" s="3" t="s">
        <v>56</v>
      </c>
      <c r="B32" s="3" t="s">
        <v>58</v>
      </c>
      <c r="C32" s="4">
        <v>1158557.0900000001</v>
      </c>
      <c r="D32" s="4">
        <v>1064183.42</v>
      </c>
      <c r="E32" s="4">
        <v>1295000</v>
      </c>
      <c r="F32" s="17">
        <v>1200000</v>
      </c>
      <c r="G32" s="17">
        <v>0</v>
      </c>
      <c r="H32" s="140">
        <f t="shared" si="12"/>
        <v>1200000</v>
      </c>
      <c r="I32" s="63">
        <f t="shared" si="13"/>
        <v>1217999.9999999998</v>
      </c>
      <c r="J32" s="64">
        <v>0</v>
      </c>
      <c r="K32" s="19">
        <f t="shared" si="14"/>
        <v>1217999.9999999998</v>
      </c>
      <c r="L32" s="61">
        <f t="shared" si="8"/>
        <v>1220400</v>
      </c>
      <c r="M32" s="60">
        <v>0</v>
      </c>
      <c r="N32" s="60">
        <f t="shared" si="4"/>
        <v>1220400</v>
      </c>
    </row>
    <row r="33" spans="1:14" s="2" customFormat="1" x14ac:dyDescent="0.25">
      <c r="A33" s="5" t="s">
        <v>57</v>
      </c>
      <c r="B33" s="5" t="s">
        <v>28</v>
      </c>
      <c r="C33" s="6">
        <f>C31+C32</f>
        <v>5121964.66</v>
      </c>
      <c r="D33" s="6">
        <f>D31+D32</f>
        <v>4817916.62</v>
      </c>
      <c r="E33" s="6">
        <f>E31+E32</f>
        <v>6181656.9900000002</v>
      </c>
      <c r="F33" s="18">
        <f>SUM(F31:F32)</f>
        <v>5700000</v>
      </c>
      <c r="G33" s="18">
        <f t="shared" ref="G33:N33" si="15">SUM(G31:G32)</f>
        <v>0</v>
      </c>
      <c r="H33" s="18">
        <f t="shared" si="15"/>
        <v>5700000</v>
      </c>
      <c r="I33" s="18">
        <f t="shared" si="15"/>
        <v>5785500</v>
      </c>
      <c r="J33" s="18">
        <f t="shared" si="15"/>
        <v>0</v>
      </c>
      <c r="K33" s="18">
        <f t="shared" si="15"/>
        <v>5785500</v>
      </c>
      <c r="L33" s="18">
        <f t="shared" si="15"/>
        <v>5796900</v>
      </c>
      <c r="M33" s="18">
        <f t="shared" si="15"/>
        <v>0</v>
      </c>
      <c r="N33" s="18">
        <f t="shared" si="15"/>
        <v>5796900</v>
      </c>
    </row>
    <row r="34" spans="1:14" s="2" customFormat="1" x14ac:dyDescent="0.25">
      <c r="A34" s="5" t="s">
        <v>59</v>
      </c>
      <c r="B34" s="5" t="s">
        <v>29</v>
      </c>
      <c r="C34" s="6">
        <v>5848910.5199999996</v>
      </c>
      <c r="D34" s="6">
        <v>7191575.8099999996</v>
      </c>
      <c r="E34" s="6">
        <v>5724805</v>
      </c>
      <c r="F34" s="18">
        <v>5700000</v>
      </c>
      <c r="G34" s="18">
        <v>0</v>
      </c>
      <c r="H34" s="18">
        <f t="shared" si="12"/>
        <v>5700000</v>
      </c>
      <c r="I34" s="141">
        <f>SUM(F34*1.015)</f>
        <v>5785499.9999999991</v>
      </c>
      <c r="J34" s="141">
        <v>0</v>
      </c>
      <c r="K34" s="141">
        <f t="shared" si="14"/>
        <v>5785499.9999999991</v>
      </c>
      <c r="L34" s="6">
        <f>SUM(F34*1.017)</f>
        <v>5796899.9999999991</v>
      </c>
      <c r="M34" s="6">
        <v>0</v>
      </c>
      <c r="N34" s="6">
        <f t="shared" si="4"/>
        <v>5796899.9999999991</v>
      </c>
    </row>
    <row r="35" spans="1:14" x14ac:dyDescent="0.25">
      <c r="A35" s="10" t="s">
        <v>60</v>
      </c>
      <c r="B35" s="10" t="s">
        <v>30</v>
      </c>
      <c r="C35" s="15">
        <v>2800037.43</v>
      </c>
      <c r="D35" s="15">
        <v>1114646.6499999999</v>
      </c>
      <c r="E35" s="4">
        <v>0</v>
      </c>
      <c r="F35" s="17">
        <v>0</v>
      </c>
      <c r="G35" s="17">
        <v>0</v>
      </c>
      <c r="H35" s="18">
        <f t="shared" si="12"/>
        <v>0</v>
      </c>
      <c r="I35" s="64">
        <v>0</v>
      </c>
      <c r="J35" s="64">
        <v>0</v>
      </c>
      <c r="K35" s="19">
        <f t="shared" si="14"/>
        <v>0</v>
      </c>
      <c r="L35" s="60">
        <v>0</v>
      </c>
      <c r="M35" s="60">
        <v>0</v>
      </c>
      <c r="N35" s="60">
        <f t="shared" si="4"/>
        <v>0</v>
      </c>
    </row>
    <row r="36" spans="1:14" x14ac:dyDescent="0.25">
      <c r="A36" s="10" t="s">
        <v>61</v>
      </c>
      <c r="B36" s="10" t="s">
        <v>63</v>
      </c>
      <c r="C36" s="15">
        <v>1764409.08</v>
      </c>
      <c r="D36" s="15">
        <v>0</v>
      </c>
      <c r="E36" s="4">
        <v>0</v>
      </c>
      <c r="F36" s="17">
        <v>0</v>
      </c>
      <c r="G36" s="17">
        <v>0</v>
      </c>
      <c r="H36" s="18">
        <f t="shared" si="12"/>
        <v>0</v>
      </c>
      <c r="I36" s="64">
        <v>0</v>
      </c>
      <c r="J36" s="64">
        <v>0</v>
      </c>
      <c r="K36" s="19">
        <f t="shared" si="14"/>
        <v>0</v>
      </c>
      <c r="L36" s="60">
        <v>0</v>
      </c>
      <c r="M36" s="60">
        <v>0</v>
      </c>
      <c r="N36" s="60">
        <f t="shared" si="4"/>
        <v>0</v>
      </c>
    </row>
    <row r="37" spans="1:14" s="2" customFormat="1" x14ac:dyDescent="0.25">
      <c r="A37" s="5" t="s">
        <v>62</v>
      </c>
      <c r="B37" s="5" t="s">
        <v>30</v>
      </c>
      <c r="C37" s="6">
        <f>C35+C36</f>
        <v>4564446.51</v>
      </c>
      <c r="D37" s="6">
        <f>D35+D36</f>
        <v>1114646.6499999999</v>
      </c>
      <c r="E37" s="6">
        <f>E35+E36</f>
        <v>0</v>
      </c>
      <c r="F37" s="18">
        <f>F35+F36</f>
        <v>0</v>
      </c>
      <c r="G37" s="18">
        <f>G35+G36</f>
        <v>0</v>
      </c>
      <c r="H37" s="18">
        <f t="shared" si="12"/>
        <v>0</v>
      </c>
      <c r="I37" s="64">
        <f>I35+I36</f>
        <v>0</v>
      </c>
      <c r="J37" s="64">
        <v>0</v>
      </c>
      <c r="K37" s="19">
        <f t="shared" si="14"/>
        <v>0</v>
      </c>
      <c r="L37" s="60">
        <f>L35+L36</f>
        <v>0</v>
      </c>
      <c r="M37" s="60">
        <f>M35+M36</f>
        <v>0</v>
      </c>
      <c r="N37" s="60">
        <f t="shared" si="4"/>
        <v>0</v>
      </c>
    </row>
    <row r="38" spans="1:14" s="2" customFormat="1" x14ac:dyDescent="0.25">
      <c r="A38" s="11">
        <v>100</v>
      </c>
      <c r="B38" s="5" t="s">
        <v>64</v>
      </c>
      <c r="C38" s="6">
        <v>6749411.0999999996</v>
      </c>
      <c r="D38" s="6">
        <v>6307222.7300000004</v>
      </c>
      <c r="E38" s="6">
        <v>5854056.4900000002</v>
      </c>
      <c r="F38" s="18">
        <v>5800000</v>
      </c>
      <c r="G38" s="18">
        <v>0</v>
      </c>
      <c r="H38" s="18">
        <f t="shared" si="12"/>
        <v>5800000</v>
      </c>
      <c r="I38" s="144">
        <f t="shared" ref="I38:I39" si="16">SUM(F38*1.015)</f>
        <v>5886999.9999999991</v>
      </c>
      <c r="J38" s="18">
        <v>0</v>
      </c>
      <c r="K38" s="18">
        <f t="shared" si="14"/>
        <v>5886999.9999999991</v>
      </c>
      <c r="L38" s="18">
        <f>SUM(F38*1.017)</f>
        <v>5898599.9999999991</v>
      </c>
      <c r="M38" s="18">
        <v>0</v>
      </c>
      <c r="N38" s="18">
        <f t="shared" si="4"/>
        <v>5898599.9999999991</v>
      </c>
    </row>
    <row r="39" spans="1:14" x14ac:dyDescent="0.25">
      <c r="A39" s="11">
        <v>110</v>
      </c>
      <c r="B39" s="5" t="s">
        <v>176</v>
      </c>
      <c r="C39" s="6">
        <v>0</v>
      </c>
      <c r="D39" s="6">
        <v>0</v>
      </c>
      <c r="E39" s="6">
        <v>1318330</v>
      </c>
      <c r="F39" s="18">
        <v>2000000</v>
      </c>
      <c r="G39" s="18">
        <v>0</v>
      </c>
      <c r="H39" s="18">
        <f t="shared" ref="H39" si="17">F39+G39</f>
        <v>2000000</v>
      </c>
      <c r="I39" s="144">
        <f t="shared" si="16"/>
        <v>2029999.9999999998</v>
      </c>
      <c r="J39" s="18">
        <v>0</v>
      </c>
      <c r="K39" s="18">
        <f t="shared" ref="K39" si="18">I39+J39</f>
        <v>2029999.9999999998</v>
      </c>
      <c r="L39" s="18">
        <f>SUM(F39*1.017)</f>
        <v>2033999.9999999998</v>
      </c>
      <c r="M39" s="18">
        <v>0</v>
      </c>
      <c r="N39" s="18">
        <f t="shared" ref="N39" si="19">L39+M39</f>
        <v>2033999.9999999998</v>
      </c>
    </row>
    <row r="40" spans="1:14" x14ac:dyDescent="0.25">
      <c r="A40" s="7"/>
      <c r="B40" s="78" t="s">
        <v>164</v>
      </c>
      <c r="C40" s="1">
        <f t="shared" ref="C40:D40" si="20">C6+C7+C8+C9+C10+C11+C13+C16+C17+C19+C26+C30+C33+C34+C37+C38</f>
        <v>77502911.450000003</v>
      </c>
      <c r="D40" s="1">
        <f t="shared" si="20"/>
        <v>80547225.840000004</v>
      </c>
      <c r="E40" s="1">
        <f>SUM(E6+E7+E8+E9+E10+E11+E13+E16+E17+E19+E26+E30+E33+E34+E37+E38+E39)</f>
        <v>91692431.819999993</v>
      </c>
      <c r="F40" s="1">
        <f t="shared" ref="F40:N40" si="21">SUM(F6+F7+F8+F9+F10+F11+F13+F16+F17+F19+F26+F30+F33+F34+F37+F38+F39)</f>
        <v>86615000</v>
      </c>
      <c r="G40" s="1">
        <f t="shared" si="21"/>
        <v>0</v>
      </c>
      <c r="H40" s="1">
        <f t="shared" si="21"/>
        <v>86615000</v>
      </c>
      <c r="I40" s="1">
        <f t="shared" si="21"/>
        <v>87914224.999999985</v>
      </c>
      <c r="J40" s="1">
        <f t="shared" si="21"/>
        <v>0</v>
      </c>
      <c r="K40" s="1">
        <f t="shared" si="21"/>
        <v>87914224.999999985</v>
      </c>
      <c r="L40" s="1">
        <f t="shared" si="21"/>
        <v>88087454.999999985</v>
      </c>
      <c r="M40" s="1">
        <f t="shared" si="21"/>
        <v>0</v>
      </c>
      <c r="N40" s="1">
        <f t="shared" si="21"/>
        <v>88087454.999999985</v>
      </c>
    </row>
    <row r="41" spans="1:14" x14ac:dyDescent="0.25">
      <c r="B41" s="139" t="s">
        <v>181</v>
      </c>
      <c r="C41" s="1">
        <f>C12+C14+C18+C21+C20</f>
        <v>69421139.590000004</v>
      </c>
      <c r="D41" s="1">
        <f t="shared" ref="D41:N41" si="22">D12+D14+D18+D21+D20</f>
        <v>68427107.439999998</v>
      </c>
      <c r="E41" s="1">
        <f t="shared" si="22"/>
        <v>72044950</v>
      </c>
      <c r="F41" s="1">
        <f>F12+F14+F18+F21+F20</f>
        <v>71701717.319999993</v>
      </c>
      <c r="G41" s="1">
        <f t="shared" si="22"/>
        <v>0</v>
      </c>
      <c r="H41" s="1">
        <f t="shared" si="22"/>
        <v>71701717.319999993</v>
      </c>
      <c r="I41" s="1">
        <f t="shared" si="22"/>
        <v>71314590</v>
      </c>
      <c r="J41" s="1">
        <f t="shared" si="22"/>
        <v>0</v>
      </c>
      <c r="K41" s="1">
        <f t="shared" si="22"/>
        <v>71314590</v>
      </c>
      <c r="L41" s="1">
        <f t="shared" si="22"/>
        <v>72787150</v>
      </c>
      <c r="M41" s="1">
        <f t="shared" si="22"/>
        <v>0</v>
      </c>
      <c r="N41" s="1">
        <f t="shared" si="22"/>
        <v>72787150</v>
      </c>
    </row>
    <row r="42" spans="1:14" s="2" customFormat="1" x14ac:dyDescent="0.25">
      <c r="B42" s="65" t="s">
        <v>165</v>
      </c>
      <c r="C42" s="65">
        <f>SUM(C40:C41)</f>
        <v>146924051.04000002</v>
      </c>
      <c r="D42" s="65">
        <f t="shared" ref="D42:N42" si="23">SUM(D40:D41)</f>
        <v>148974333.28</v>
      </c>
      <c r="E42" s="65">
        <f t="shared" si="23"/>
        <v>163737381.81999999</v>
      </c>
      <c r="F42" s="65">
        <f t="shared" si="23"/>
        <v>158316717.31999999</v>
      </c>
      <c r="G42" s="65">
        <f t="shared" si="23"/>
        <v>0</v>
      </c>
      <c r="H42" s="65">
        <f t="shared" si="23"/>
        <v>158316717.31999999</v>
      </c>
      <c r="I42" s="65">
        <f t="shared" si="23"/>
        <v>159228815</v>
      </c>
      <c r="J42" s="65">
        <f t="shared" si="23"/>
        <v>0</v>
      </c>
      <c r="K42" s="65">
        <f t="shared" si="23"/>
        <v>159228815</v>
      </c>
      <c r="L42" s="65">
        <f t="shared" si="23"/>
        <v>160874605</v>
      </c>
      <c r="M42" s="65">
        <f t="shared" si="23"/>
        <v>0</v>
      </c>
      <c r="N42" s="65">
        <f t="shared" si="23"/>
        <v>160874605</v>
      </c>
    </row>
    <row r="43" spans="1:14" x14ac:dyDescent="0.25">
      <c r="H43" s="1"/>
    </row>
    <row r="44" spans="1:14" x14ac:dyDescent="0.25">
      <c r="H44" s="1"/>
    </row>
  </sheetData>
  <mergeCells count="3">
    <mergeCell ref="F4:H4"/>
    <mergeCell ref="I4:K4"/>
    <mergeCell ref="L4:N4"/>
  </mergeCells>
  <pageMargins left="0.23622047244094491" right="0.27" top="0.36" bottom="0.54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I18" sqref="I18"/>
    </sheetView>
  </sheetViews>
  <sheetFormatPr defaultRowHeight="15" x14ac:dyDescent="0.25"/>
  <cols>
    <col min="4" max="4" width="11.28515625" bestFit="1" customWidth="1"/>
    <col min="5" max="5" width="11.28515625" customWidth="1"/>
    <col min="6" max="6" width="13.7109375" customWidth="1"/>
    <col min="7" max="7" width="11.28515625" bestFit="1" customWidth="1"/>
    <col min="8" max="8" width="9.85546875" bestFit="1" customWidth="1"/>
    <col min="9" max="10" width="11.28515625" bestFit="1" customWidth="1"/>
    <col min="11" max="11" width="9.85546875" bestFit="1" customWidth="1"/>
    <col min="12" max="12" width="11.28515625" bestFit="1" customWidth="1"/>
    <col min="13" max="13" width="13.140625" bestFit="1" customWidth="1"/>
    <col min="14" max="14" width="11.28515625" bestFit="1" customWidth="1"/>
    <col min="15" max="15" width="13.140625" bestFit="1" customWidth="1"/>
  </cols>
  <sheetData>
    <row r="1" spans="1:15" x14ac:dyDescent="0.25">
      <c r="A1" t="s">
        <v>159</v>
      </c>
    </row>
    <row r="3" spans="1:15" ht="15.75" x14ac:dyDescent="0.25">
      <c r="G3" s="204" t="s">
        <v>143</v>
      </c>
      <c r="H3" s="205"/>
      <c r="I3" s="206"/>
      <c r="J3" s="204" t="s">
        <v>167</v>
      </c>
      <c r="K3" s="205"/>
      <c r="L3" s="206"/>
      <c r="M3" s="207" t="s">
        <v>171</v>
      </c>
      <c r="N3" s="202"/>
      <c r="O3" s="203"/>
    </row>
    <row r="4" spans="1:15" ht="45" x14ac:dyDescent="0.25">
      <c r="A4" s="12" t="s">
        <v>0</v>
      </c>
      <c r="B4" s="13" t="s">
        <v>32</v>
      </c>
      <c r="C4" s="13" t="s">
        <v>65</v>
      </c>
      <c r="D4" s="50" t="s">
        <v>166</v>
      </c>
      <c r="E4" s="50" t="s">
        <v>174</v>
      </c>
      <c r="F4" s="16" t="s">
        <v>173</v>
      </c>
      <c r="G4" s="39" t="s">
        <v>144</v>
      </c>
      <c r="H4" s="39" t="s">
        <v>147</v>
      </c>
      <c r="I4" s="40" t="s">
        <v>146</v>
      </c>
      <c r="J4" s="41" t="s">
        <v>148</v>
      </c>
      <c r="K4" s="41" t="s">
        <v>149</v>
      </c>
      <c r="L4" s="42" t="s">
        <v>168</v>
      </c>
      <c r="M4" s="43" t="s">
        <v>144</v>
      </c>
      <c r="N4" s="45" t="s">
        <v>147</v>
      </c>
      <c r="O4" s="46" t="s">
        <v>172</v>
      </c>
    </row>
    <row r="5" spans="1:15" ht="15.75" x14ac:dyDescent="0.25">
      <c r="A5" s="82" t="s">
        <v>1</v>
      </c>
      <c r="B5" s="82" t="s">
        <v>160</v>
      </c>
      <c r="C5" s="14">
        <v>11</v>
      </c>
      <c r="D5" s="20">
        <v>1152648.44</v>
      </c>
      <c r="E5" s="20">
        <v>1158557.0900000001</v>
      </c>
      <c r="F5" s="21">
        <v>1295000</v>
      </c>
      <c r="G5" s="22">
        <v>1200000</v>
      </c>
      <c r="H5" s="22">
        <v>0</v>
      </c>
      <c r="I5" s="47">
        <f>G5</f>
        <v>1200000</v>
      </c>
      <c r="J5" s="23">
        <f>SUM(G5*1.015)</f>
        <v>1217999.9999999998</v>
      </c>
      <c r="K5" s="23">
        <v>0</v>
      </c>
      <c r="L5" s="48">
        <f>J5</f>
        <v>1217999.9999999998</v>
      </c>
      <c r="M5" s="75">
        <f>SUM(G5*1.017)</f>
        <v>1220400</v>
      </c>
      <c r="N5" s="76">
        <v>0</v>
      </c>
      <c r="O5" s="77">
        <f>M5</f>
        <v>1220400</v>
      </c>
    </row>
    <row r="6" spans="1:15" ht="15.75" x14ac:dyDescent="0.25">
      <c r="A6" s="87" t="s">
        <v>2</v>
      </c>
      <c r="B6" s="3"/>
      <c r="C6" s="86">
        <v>19</v>
      </c>
      <c r="D6" s="3"/>
      <c r="E6" s="3"/>
      <c r="F6" s="4">
        <v>269000</v>
      </c>
      <c r="G6" s="22"/>
      <c r="H6" s="22"/>
      <c r="I6" s="22"/>
      <c r="J6" s="72"/>
      <c r="K6" s="72"/>
      <c r="L6" s="72"/>
      <c r="M6" s="73"/>
      <c r="N6" s="73"/>
      <c r="O6" s="73"/>
    </row>
  </sheetData>
  <mergeCells count="3">
    <mergeCell ref="G3:I3"/>
    <mergeCell ref="J3:L3"/>
    <mergeCell ref="M3:O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L29" sqref="L29"/>
    </sheetView>
  </sheetViews>
  <sheetFormatPr defaultRowHeight="15" x14ac:dyDescent="0.25"/>
  <cols>
    <col min="2" max="2" width="13.5703125" customWidth="1"/>
    <col min="4" max="4" width="13.7109375" bestFit="1" customWidth="1"/>
    <col min="5" max="5" width="13.7109375" customWidth="1"/>
    <col min="6" max="6" width="13.7109375" bestFit="1" customWidth="1"/>
    <col min="7" max="10" width="13.140625" bestFit="1" customWidth="1"/>
    <col min="12" max="13" width="13.140625" bestFit="1" customWidth="1"/>
    <col min="15" max="15" width="13.140625" bestFit="1" customWidth="1"/>
  </cols>
  <sheetData>
    <row r="1" spans="1:15" x14ac:dyDescent="0.25">
      <c r="A1" t="s">
        <v>161</v>
      </c>
    </row>
    <row r="3" spans="1:15" ht="15.75" x14ac:dyDescent="0.25">
      <c r="G3" s="204" t="s">
        <v>143</v>
      </c>
      <c r="H3" s="205"/>
      <c r="I3" s="206"/>
      <c r="J3" s="204" t="s">
        <v>167</v>
      </c>
      <c r="K3" s="205"/>
      <c r="L3" s="206"/>
      <c r="M3" s="207" t="s">
        <v>171</v>
      </c>
      <c r="N3" s="202"/>
      <c r="O3" s="203"/>
    </row>
    <row r="4" spans="1:15" ht="45" x14ac:dyDescent="0.25">
      <c r="A4" s="12" t="s">
        <v>0</v>
      </c>
      <c r="B4" s="13" t="s">
        <v>32</v>
      </c>
      <c r="C4" s="13" t="s">
        <v>65</v>
      </c>
      <c r="D4" s="50" t="s">
        <v>166</v>
      </c>
      <c r="E4" s="50" t="s">
        <v>174</v>
      </c>
      <c r="F4" s="16" t="s">
        <v>173</v>
      </c>
      <c r="G4" s="39" t="s">
        <v>144</v>
      </c>
      <c r="H4" s="39" t="s">
        <v>147</v>
      </c>
      <c r="I4" s="40" t="s">
        <v>146</v>
      </c>
      <c r="J4" s="41" t="s">
        <v>148</v>
      </c>
      <c r="K4" s="41" t="s">
        <v>149</v>
      </c>
      <c r="L4" s="42" t="s">
        <v>168</v>
      </c>
      <c r="M4" s="43" t="s">
        <v>144</v>
      </c>
      <c r="N4" s="45" t="s">
        <v>147</v>
      </c>
      <c r="O4" s="46" t="s">
        <v>172</v>
      </c>
    </row>
    <row r="5" spans="1:15" x14ac:dyDescent="0.25">
      <c r="A5" s="145" t="s">
        <v>1</v>
      </c>
      <c r="B5" s="145" t="s">
        <v>162</v>
      </c>
      <c r="C5" s="146">
        <v>11</v>
      </c>
      <c r="D5" s="147" t="s">
        <v>163</v>
      </c>
      <c r="E5" s="148">
        <v>1764409.08</v>
      </c>
      <c r="F5" s="149">
        <v>1755700.93</v>
      </c>
      <c r="G5" s="148">
        <v>1700000</v>
      </c>
      <c r="H5" s="149"/>
      <c r="I5" s="148">
        <f>G5+H5</f>
        <v>1700000</v>
      </c>
      <c r="J5" s="148">
        <f>SUM(G5*1.015)</f>
        <v>1725499.9999999998</v>
      </c>
      <c r="K5" s="149"/>
      <c r="L5" s="148">
        <f>J5+K5</f>
        <v>1725499.9999999998</v>
      </c>
      <c r="M5" s="149">
        <f>SUM(G5*1.017)</f>
        <v>1728899.9999999998</v>
      </c>
      <c r="N5" s="149"/>
      <c r="O5" s="149">
        <f>M5+N5</f>
        <v>1728899.9999999998</v>
      </c>
    </row>
    <row r="6" spans="1:15" x14ac:dyDescent="0.25">
      <c r="A6" s="150" t="s">
        <v>2</v>
      </c>
      <c r="B6" s="150"/>
      <c r="C6" s="146">
        <v>19</v>
      </c>
      <c r="D6" s="150"/>
      <c r="E6" s="150"/>
      <c r="F6" s="21">
        <v>5265163.0599999996</v>
      </c>
      <c r="G6" s="21"/>
      <c r="H6" s="148"/>
      <c r="I6" s="148">
        <f>H6</f>
        <v>0</v>
      </c>
      <c r="J6" s="21">
        <v>0</v>
      </c>
      <c r="K6" s="21">
        <v>0</v>
      </c>
      <c r="L6" s="21">
        <v>0</v>
      </c>
      <c r="M6" s="21">
        <v>0</v>
      </c>
      <c r="N6" s="21"/>
      <c r="O6" s="21">
        <v>0</v>
      </c>
    </row>
  </sheetData>
  <mergeCells count="3">
    <mergeCell ref="G3:I3"/>
    <mergeCell ref="J3:L3"/>
    <mergeCell ref="M3:O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opLeftCell="A34" workbookViewId="0">
      <selection activeCell="G69" sqref="G69:N69"/>
    </sheetView>
  </sheetViews>
  <sheetFormatPr defaultRowHeight="15" x14ac:dyDescent="0.25"/>
  <cols>
    <col min="1" max="1" width="3.5703125" customWidth="1"/>
    <col min="2" max="2" width="24.28515625" customWidth="1"/>
    <col min="3" max="3" width="6.28515625" customWidth="1"/>
    <col min="4" max="4" width="13.85546875" customWidth="1"/>
    <col min="5" max="5" width="14.85546875" customWidth="1"/>
    <col min="6" max="6" width="15" customWidth="1"/>
    <col min="7" max="7" width="14.42578125" style="1" customWidth="1"/>
    <col min="8" max="9" width="14.42578125" customWidth="1"/>
    <col min="10" max="10" width="7.140625" hidden="1" customWidth="1"/>
    <col min="11" max="13" width="13.42578125" customWidth="1"/>
    <col min="14" max="14" width="13.28515625" customWidth="1"/>
    <col min="15" max="15" width="6.7109375" hidden="1" customWidth="1"/>
    <col min="16" max="16" width="11.28515625" bestFit="1" customWidth="1"/>
    <col min="17" max="17" width="6.85546875" hidden="1" customWidth="1"/>
    <col min="18" max="18" width="13.7109375" customWidth="1"/>
    <col min="19" max="19" width="10.5703125" customWidth="1"/>
    <col min="20" max="20" width="7.140625" customWidth="1"/>
    <col min="21" max="21" width="38" customWidth="1"/>
    <col min="23" max="23" width="10.28515625" customWidth="1"/>
    <col min="24" max="24" width="14.28515625" customWidth="1"/>
    <col min="26" max="26" width="14.5703125" customWidth="1"/>
    <col min="27" max="27" width="11.5703125" customWidth="1"/>
    <col min="29" max="29" width="10.5703125" customWidth="1"/>
  </cols>
  <sheetData>
    <row r="1" spans="1:18" x14ac:dyDescent="0.25">
      <c r="A1" t="s">
        <v>178</v>
      </c>
    </row>
    <row r="2" spans="1:18" ht="15.75" thickBot="1" x14ac:dyDescent="0.3"/>
    <row r="3" spans="1:18" ht="16.5" thickBot="1" x14ac:dyDescent="0.3">
      <c r="G3" s="187" t="s">
        <v>143</v>
      </c>
      <c r="H3" s="188"/>
      <c r="I3" s="189"/>
      <c r="J3" s="38"/>
      <c r="K3" s="187" t="s">
        <v>167</v>
      </c>
      <c r="L3" s="188"/>
      <c r="M3" s="189"/>
      <c r="N3" s="190" t="s">
        <v>171</v>
      </c>
      <c r="O3" s="191"/>
      <c r="P3" s="191"/>
      <c r="Q3" s="192"/>
      <c r="R3" s="193"/>
    </row>
    <row r="4" spans="1:18" ht="31.5" customHeight="1" x14ac:dyDescent="0.25">
      <c r="A4" s="121" t="s">
        <v>0</v>
      </c>
      <c r="B4" s="122" t="s">
        <v>32</v>
      </c>
      <c r="C4" s="122" t="s">
        <v>65</v>
      </c>
      <c r="D4" s="88" t="s">
        <v>166</v>
      </c>
      <c r="E4" s="88" t="s">
        <v>174</v>
      </c>
      <c r="F4" s="129" t="s">
        <v>173</v>
      </c>
      <c r="G4" s="95" t="s">
        <v>144</v>
      </c>
      <c r="H4" s="39" t="s">
        <v>147</v>
      </c>
      <c r="I4" s="96" t="s">
        <v>146</v>
      </c>
      <c r="J4" s="102" t="s">
        <v>33</v>
      </c>
      <c r="K4" s="107" t="s">
        <v>148</v>
      </c>
      <c r="L4" s="41" t="s">
        <v>149</v>
      </c>
      <c r="M4" s="108" t="s">
        <v>168</v>
      </c>
      <c r="N4" s="114" t="s">
        <v>144</v>
      </c>
      <c r="O4" s="44" t="s">
        <v>34</v>
      </c>
      <c r="P4" s="45" t="s">
        <v>147</v>
      </c>
      <c r="Q4" s="44" t="s">
        <v>139</v>
      </c>
      <c r="R4" s="115" t="s">
        <v>172</v>
      </c>
    </row>
    <row r="5" spans="1:18" ht="15.75" x14ac:dyDescent="0.25">
      <c r="A5" s="180" t="s">
        <v>1</v>
      </c>
      <c r="B5" s="181" t="s">
        <v>66</v>
      </c>
      <c r="C5" s="14">
        <v>11</v>
      </c>
      <c r="D5" s="20">
        <v>102093</v>
      </c>
      <c r="E5" s="20">
        <v>173644.82</v>
      </c>
      <c r="F5" s="92">
        <v>164250.38</v>
      </c>
      <c r="G5" s="97"/>
      <c r="H5" s="22"/>
      <c r="I5" s="98"/>
      <c r="J5" s="103"/>
      <c r="K5" s="109"/>
      <c r="L5" s="23"/>
      <c r="M5" s="110"/>
      <c r="N5" s="114"/>
      <c r="O5" s="45"/>
      <c r="P5" s="45"/>
      <c r="Q5" s="45"/>
      <c r="R5" s="116"/>
    </row>
    <row r="6" spans="1:18" ht="15.75" x14ac:dyDescent="0.25">
      <c r="A6" s="180"/>
      <c r="B6" s="181"/>
      <c r="C6" s="14">
        <v>45</v>
      </c>
      <c r="D6" s="20">
        <v>3272463.26</v>
      </c>
      <c r="E6" s="20">
        <v>2904498.52</v>
      </c>
      <c r="F6" s="92">
        <v>2957270.58</v>
      </c>
      <c r="G6" s="97">
        <v>3016415.99</v>
      </c>
      <c r="H6" s="22"/>
      <c r="I6" s="98">
        <f t="shared" ref="I6:I62" si="0">G6+H6</f>
        <v>3016415.99</v>
      </c>
      <c r="J6" s="103"/>
      <c r="K6" s="109">
        <f>SUM(G6*1.015)</f>
        <v>3061662.2298499998</v>
      </c>
      <c r="L6" s="23"/>
      <c r="M6" s="110">
        <f>K6+L6</f>
        <v>3061662.2298499998</v>
      </c>
      <c r="N6" s="117">
        <f>SUM(G6*1.017)</f>
        <v>3067695.06183</v>
      </c>
      <c r="O6" s="45"/>
      <c r="P6" s="45"/>
      <c r="Q6" s="45"/>
      <c r="R6" s="116">
        <f>N6+P6</f>
        <v>3067695.06183</v>
      </c>
    </row>
    <row r="7" spans="1:18" ht="15.75" customHeight="1" x14ac:dyDescent="0.25">
      <c r="A7" s="180" t="s">
        <v>2</v>
      </c>
      <c r="B7" s="183" t="s">
        <v>67</v>
      </c>
      <c r="C7" s="14">
        <v>11</v>
      </c>
      <c r="D7" s="20">
        <v>57703.519999999997</v>
      </c>
      <c r="E7" s="20">
        <v>52661.83</v>
      </c>
      <c r="F7" s="92">
        <v>14000</v>
      </c>
      <c r="G7" s="97"/>
      <c r="H7" s="22"/>
      <c r="I7" s="98"/>
      <c r="J7" s="103"/>
      <c r="K7" s="109"/>
      <c r="L7" s="23"/>
      <c r="M7" s="110"/>
      <c r="N7" s="117"/>
      <c r="O7" s="45"/>
      <c r="P7" s="45"/>
      <c r="Q7" s="45"/>
      <c r="R7" s="116"/>
    </row>
    <row r="8" spans="1:18" ht="15.75" x14ac:dyDescent="0.25">
      <c r="A8" s="180"/>
      <c r="B8" s="183"/>
      <c r="C8" s="14">
        <v>45</v>
      </c>
      <c r="D8" s="20">
        <v>441872.26</v>
      </c>
      <c r="E8" s="20">
        <v>510004.05</v>
      </c>
      <c r="F8" s="92">
        <v>446405.16</v>
      </c>
      <c r="G8" s="97">
        <v>455333.26</v>
      </c>
      <c r="H8" s="22"/>
      <c r="I8" s="98">
        <f t="shared" si="0"/>
        <v>455333.26</v>
      </c>
      <c r="J8" s="103"/>
      <c r="K8" s="109">
        <f t="shared" ref="K8:K60" si="1">SUM(G8*1.015)</f>
        <v>462163.25889999996</v>
      </c>
      <c r="L8" s="23"/>
      <c r="M8" s="110">
        <f t="shared" ref="M8:M62" si="2">K8+L8</f>
        <v>462163.25889999996</v>
      </c>
      <c r="N8" s="117">
        <f t="shared" ref="N8:N60" si="3">SUM(G8*1.017)</f>
        <v>463073.92541999999</v>
      </c>
      <c r="O8" s="45"/>
      <c r="P8" s="45"/>
      <c r="Q8" s="45"/>
      <c r="R8" s="116">
        <f t="shared" ref="R8:R62" si="4">N8+P8</f>
        <v>463073.92541999999</v>
      </c>
    </row>
    <row r="9" spans="1:18" ht="15.75" customHeight="1" x14ac:dyDescent="0.25">
      <c r="A9" s="180" t="s">
        <v>3</v>
      </c>
      <c r="B9" s="183" t="s">
        <v>68</v>
      </c>
      <c r="C9" s="14">
        <v>11</v>
      </c>
      <c r="D9" s="20">
        <v>88275.98</v>
      </c>
      <c r="E9" s="20">
        <v>143515.25</v>
      </c>
      <c r="F9" s="92">
        <v>54635.11</v>
      </c>
      <c r="G9" s="97"/>
      <c r="H9" s="22"/>
      <c r="I9" s="98"/>
      <c r="J9" s="103"/>
      <c r="K9" s="109"/>
      <c r="L9" s="23"/>
      <c r="M9" s="110"/>
      <c r="N9" s="117"/>
      <c r="O9" s="45"/>
      <c r="P9" s="45"/>
      <c r="Q9" s="45"/>
      <c r="R9" s="116"/>
    </row>
    <row r="10" spans="1:18" ht="15.75" x14ac:dyDescent="0.25">
      <c r="A10" s="180"/>
      <c r="B10" s="183"/>
      <c r="C10" s="14">
        <v>45</v>
      </c>
      <c r="D10" s="20">
        <v>1256632.6399999999</v>
      </c>
      <c r="E10" s="20">
        <v>1376339.51</v>
      </c>
      <c r="F10" s="92">
        <v>1071113.75</v>
      </c>
      <c r="G10" s="97">
        <v>1092536.03</v>
      </c>
      <c r="H10" s="22"/>
      <c r="I10" s="98">
        <f t="shared" si="0"/>
        <v>1092536.03</v>
      </c>
      <c r="J10" s="103"/>
      <c r="K10" s="109">
        <f t="shared" si="1"/>
        <v>1108924.07045</v>
      </c>
      <c r="L10" s="23"/>
      <c r="M10" s="110">
        <f t="shared" si="2"/>
        <v>1108924.07045</v>
      </c>
      <c r="N10" s="117">
        <f t="shared" si="3"/>
        <v>1111109.1425099999</v>
      </c>
      <c r="O10" s="45"/>
      <c r="P10" s="45"/>
      <c r="Q10" s="45"/>
      <c r="R10" s="116">
        <f t="shared" si="4"/>
        <v>1111109.1425099999</v>
      </c>
    </row>
    <row r="11" spans="1:18" ht="15.75" x14ac:dyDescent="0.25">
      <c r="A11" s="180" t="s">
        <v>4</v>
      </c>
      <c r="B11" s="181" t="s">
        <v>69</v>
      </c>
      <c r="C11" s="14">
        <v>11</v>
      </c>
      <c r="D11" s="20">
        <v>13648.15</v>
      </c>
      <c r="E11" s="20">
        <v>8295.2199999999993</v>
      </c>
      <c r="F11" s="92">
        <v>11000</v>
      </c>
      <c r="G11" s="97"/>
      <c r="H11" s="22"/>
      <c r="I11" s="98"/>
      <c r="J11" s="103"/>
      <c r="K11" s="109"/>
      <c r="L11" s="23"/>
      <c r="M11" s="110"/>
      <c r="N11" s="117"/>
      <c r="O11" s="45"/>
      <c r="P11" s="45"/>
      <c r="Q11" s="45"/>
      <c r="R11" s="116"/>
    </row>
    <row r="12" spans="1:18" ht="15.75" x14ac:dyDescent="0.25">
      <c r="A12" s="180"/>
      <c r="B12" s="181"/>
      <c r="C12" s="14">
        <v>45</v>
      </c>
      <c r="D12" s="20">
        <v>408217.01</v>
      </c>
      <c r="E12" s="20">
        <v>413275.17</v>
      </c>
      <c r="F12" s="92">
        <v>413381.95</v>
      </c>
      <c r="G12" s="97">
        <v>421649.59</v>
      </c>
      <c r="H12" s="22"/>
      <c r="I12" s="98">
        <f t="shared" si="0"/>
        <v>421649.59</v>
      </c>
      <c r="J12" s="103"/>
      <c r="K12" s="109">
        <f t="shared" si="1"/>
        <v>427974.33385</v>
      </c>
      <c r="L12" s="23"/>
      <c r="M12" s="110">
        <f t="shared" si="2"/>
        <v>427974.33385</v>
      </c>
      <c r="N12" s="117">
        <f t="shared" si="3"/>
        <v>428817.63302999997</v>
      </c>
      <c r="O12" s="45"/>
      <c r="P12" s="45"/>
      <c r="Q12" s="45"/>
      <c r="R12" s="116">
        <f t="shared" si="4"/>
        <v>428817.63302999997</v>
      </c>
    </row>
    <row r="13" spans="1:18" ht="15.75" x14ac:dyDescent="0.25">
      <c r="A13" s="180" t="s">
        <v>5</v>
      </c>
      <c r="B13" s="181" t="s">
        <v>70</v>
      </c>
      <c r="C13" s="14">
        <v>11</v>
      </c>
      <c r="D13" s="20">
        <v>46677.52</v>
      </c>
      <c r="E13" s="20">
        <v>49229.05</v>
      </c>
      <c r="F13" s="92">
        <v>21000</v>
      </c>
      <c r="G13" s="97"/>
      <c r="H13" s="22"/>
      <c r="I13" s="98"/>
      <c r="J13" s="103"/>
      <c r="K13" s="109"/>
      <c r="L13" s="23"/>
      <c r="M13" s="110"/>
      <c r="N13" s="117"/>
      <c r="O13" s="45"/>
      <c r="P13" s="45"/>
      <c r="Q13" s="45"/>
      <c r="R13" s="116"/>
    </row>
    <row r="14" spans="1:18" ht="15.75" x14ac:dyDescent="0.25">
      <c r="A14" s="180"/>
      <c r="B14" s="181"/>
      <c r="C14" s="14">
        <v>45</v>
      </c>
      <c r="D14" s="20">
        <v>1586893.75</v>
      </c>
      <c r="E14" s="20">
        <v>1590495.39</v>
      </c>
      <c r="F14" s="92">
        <v>1372785.8</v>
      </c>
      <c r="G14" s="97">
        <v>1400241.52</v>
      </c>
      <c r="H14" s="22"/>
      <c r="I14" s="98">
        <f t="shared" si="0"/>
        <v>1400241.52</v>
      </c>
      <c r="J14" s="103"/>
      <c r="K14" s="109">
        <f t="shared" si="1"/>
        <v>1421245.1427999998</v>
      </c>
      <c r="L14" s="23"/>
      <c r="M14" s="110">
        <f t="shared" si="2"/>
        <v>1421245.1427999998</v>
      </c>
      <c r="N14" s="117">
        <f t="shared" si="3"/>
        <v>1424045.6258399999</v>
      </c>
      <c r="O14" s="45"/>
      <c r="P14" s="45"/>
      <c r="Q14" s="45"/>
      <c r="R14" s="116">
        <f t="shared" si="4"/>
        <v>1424045.6258399999</v>
      </c>
    </row>
    <row r="15" spans="1:18" ht="15.75" x14ac:dyDescent="0.25">
      <c r="A15" s="180" t="s">
        <v>6</v>
      </c>
      <c r="B15" s="181" t="s">
        <v>71</v>
      </c>
      <c r="C15" s="14">
        <v>11</v>
      </c>
      <c r="D15" s="20">
        <v>24702.09</v>
      </c>
      <c r="E15" s="20">
        <v>62837.71</v>
      </c>
      <c r="F15" s="92">
        <v>11000</v>
      </c>
      <c r="G15" s="97"/>
      <c r="H15" s="22"/>
      <c r="I15" s="98"/>
      <c r="J15" s="103"/>
      <c r="K15" s="109"/>
      <c r="L15" s="23"/>
      <c r="M15" s="110"/>
      <c r="N15" s="117"/>
      <c r="O15" s="45"/>
      <c r="P15" s="45"/>
      <c r="Q15" s="45"/>
      <c r="R15" s="116"/>
    </row>
    <row r="16" spans="1:18" ht="15.75" x14ac:dyDescent="0.25">
      <c r="A16" s="180"/>
      <c r="B16" s="181"/>
      <c r="C16" s="14">
        <v>45</v>
      </c>
      <c r="D16" s="20">
        <v>487700.73</v>
      </c>
      <c r="E16" s="20">
        <v>455634.26</v>
      </c>
      <c r="F16" s="92">
        <v>362769.74</v>
      </c>
      <c r="G16" s="97">
        <v>370025.13</v>
      </c>
      <c r="H16" s="22"/>
      <c r="I16" s="98">
        <f t="shared" si="0"/>
        <v>370025.13</v>
      </c>
      <c r="J16" s="103"/>
      <c r="K16" s="109">
        <f t="shared" si="1"/>
        <v>375575.50694999995</v>
      </c>
      <c r="L16" s="23"/>
      <c r="M16" s="110">
        <f t="shared" si="2"/>
        <v>375575.50694999995</v>
      </c>
      <c r="N16" s="117">
        <f t="shared" si="3"/>
        <v>376315.55720999994</v>
      </c>
      <c r="O16" s="45"/>
      <c r="P16" s="45"/>
      <c r="Q16" s="45"/>
      <c r="R16" s="116">
        <f t="shared" si="4"/>
        <v>376315.55720999994</v>
      </c>
    </row>
    <row r="17" spans="1:18" ht="15.75" customHeight="1" x14ac:dyDescent="0.25">
      <c r="A17" s="180" t="s">
        <v>7</v>
      </c>
      <c r="B17" s="183" t="s">
        <v>72</v>
      </c>
      <c r="C17" s="14">
        <v>11</v>
      </c>
      <c r="D17" s="20">
        <v>10998.21</v>
      </c>
      <c r="E17" s="20">
        <v>81840.039999999994</v>
      </c>
      <c r="F17" s="92">
        <v>1500</v>
      </c>
      <c r="G17" s="97"/>
      <c r="H17" s="22"/>
      <c r="I17" s="98"/>
      <c r="J17" s="103"/>
      <c r="K17" s="109"/>
      <c r="L17" s="23"/>
      <c r="M17" s="110"/>
      <c r="N17" s="117"/>
      <c r="O17" s="45"/>
      <c r="P17" s="45"/>
      <c r="Q17" s="45"/>
      <c r="R17" s="116"/>
    </row>
    <row r="18" spans="1:18" ht="15.75" x14ac:dyDescent="0.25">
      <c r="A18" s="180"/>
      <c r="B18" s="183"/>
      <c r="C18" s="14">
        <v>45</v>
      </c>
      <c r="D18" s="20">
        <v>354403.32</v>
      </c>
      <c r="E18" s="20">
        <v>365383.87</v>
      </c>
      <c r="F18" s="92">
        <v>350972.6</v>
      </c>
      <c r="G18" s="97">
        <v>357992.05</v>
      </c>
      <c r="H18" s="22"/>
      <c r="I18" s="98">
        <f t="shared" si="0"/>
        <v>357992.05</v>
      </c>
      <c r="J18" s="103"/>
      <c r="K18" s="109">
        <f t="shared" si="1"/>
        <v>363361.93074999994</v>
      </c>
      <c r="L18" s="23"/>
      <c r="M18" s="110">
        <f t="shared" si="2"/>
        <v>363361.93074999994</v>
      </c>
      <c r="N18" s="117">
        <f t="shared" si="3"/>
        <v>364077.91484999994</v>
      </c>
      <c r="O18" s="45"/>
      <c r="P18" s="45"/>
      <c r="Q18" s="45"/>
      <c r="R18" s="116">
        <f t="shared" si="4"/>
        <v>364077.91484999994</v>
      </c>
    </row>
    <row r="19" spans="1:18" ht="15.75" customHeight="1" x14ac:dyDescent="0.25">
      <c r="A19" s="180" t="s">
        <v>8</v>
      </c>
      <c r="B19" s="183" t="s">
        <v>73</v>
      </c>
      <c r="C19" s="14">
        <v>11</v>
      </c>
      <c r="D19" s="20">
        <v>10200</v>
      </c>
      <c r="E19" s="20">
        <v>18859.53</v>
      </c>
      <c r="F19" s="92">
        <v>15000</v>
      </c>
      <c r="G19" s="97"/>
      <c r="H19" s="22"/>
      <c r="I19" s="98"/>
      <c r="J19" s="103"/>
      <c r="K19" s="109"/>
      <c r="L19" s="23"/>
      <c r="M19" s="110"/>
      <c r="N19" s="117"/>
      <c r="O19" s="45"/>
      <c r="P19" s="45"/>
      <c r="Q19" s="45"/>
      <c r="R19" s="116"/>
    </row>
    <row r="20" spans="1:18" ht="15.75" x14ac:dyDescent="0.25">
      <c r="A20" s="180"/>
      <c r="B20" s="183"/>
      <c r="C20" s="14">
        <v>45</v>
      </c>
      <c r="D20" s="20">
        <v>595183.93000000005</v>
      </c>
      <c r="E20" s="20">
        <v>566955.76</v>
      </c>
      <c r="F20" s="92">
        <v>584636.01</v>
      </c>
      <c r="G20" s="97">
        <v>557823.73</v>
      </c>
      <c r="H20" s="22"/>
      <c r="I20" s="98">
        <f t="shared" si="0"/>
        <v>557823.73</v>
      </c>
      <c r="J20" s="103"/>
      <c r="K20" s="109">
        <f t="shared" si="1"/>
        <v>566191.08594999998</v>
      </c>
      <c r="L20" s="23"/>
      <c r="M20" s="110">
        <f t="shared" si="2"/>
        <v>566191.08594999998</v>
      </c>
      <c r="N20" s="117">
        <f t="shared" si="3"/>
        <v>567306.73340999987</v>
      </c>
      <c r="O20" s="45"/>
      <c r="P20" s="45"/>
      <c r="Q20" s="45"/>
      <c r="R20" s="116">
        <f t="shared" si="4"/>
        <v>567306.73340999987</v>
      </c>
    </row>
    <row r="21" spans="1:18" ht="15.75" x14ac:dyDescent="0.25">
      <c r="A21" s="180" t="s">
        <v>9</v>
      </c>
      <c r="B21" s="181" t="s">
        <v>74</v>
      </c>
      <c r="C21" s="14">
        <v>11</v>
      </c>
      <c r="D21" s="20">
        <v>23960.63</v>
      </c>
      <c r="E21" s="20">
        <v>40713.11</v>
      </c>
      <c r="F21" s="92">
        <v>36000</v>
      </c>
      <c r="G21" s="97"/>
      <c r="H21" s="22"/>
      <c r="I21" s="98"/>
      <c r="J21" s="103"/>
      <c r="K21" s="109"/>
      <c r="L21" s="23"/>
      <c r="M21" s="110"/>
      <c r="N21" s="117"/>
      <c r="O21" s="45"/>
      <c r="P21" s="45"/>
      <c r="Q21" s="45"/>
      <c r="R21" s="116"/>
    </row>
    <row r="22" spans="1:18" ht="15.75" x14ac:dyDescent="0.25">
      <c r="A22" s="180"/>
      <c r="B22" s="181"/>
      <c r="C22" s="14">
        <v>45</v>
      </c>
      <c r="D22" s="24">
        <v>721602.4</v>
      </c>
      <c r="E22" s="24">
        <v>664662.5</v>
      </c>
      <c r="F22" s="93">
        <v>539344.87</v>
      </c>
      <c r="G22" s="99">
        <v>550131.77</v>
      </c>
      <c r="H22" s="25"/>
      <c r="I22" s="98">
        <f t="shared" si="0"/>
        <v>550131.77</v>
      </c>
      <c r="J22" s="103"/>
      <c r="K22" s="109">
        <f t="shared" si="1"/>
        <v>558383.74654999992</v>
      </c>
      <c r="L22" s="26"/>
      <c r="M22" s="110">
        <f t="shared" si="2"/>
        <v>558383.74654999992</v>
      </c>
      <c r="N22" s="117">
        <f t="shared" si="3"/>
        <v>559484.01009</v>
      </c>
      <c r="O22" s="45"/>
      <c r="P22" s="45"/>
      <c r="Q22" s="45"/>
      <c r="R22" s="116">
        <f t="shared" si="4"/>
        <v>559484.01009</v>
      </c>
    </row>
    <row r="23" spans="1:18" ht="15.75" x14ac:dyDescent="0.25">
      <c r="A23" s="180" t="s">
        <v>10</v>
      </c>
      <c r="B23" s="181" t="s">
        <v>75</v>
      </c>
      <c r="C23" s="14">
        <v>11</v>
      </c>
      <c r="D23" s="20">
        <v>4490.3</v>
      </c>
      <c r="E23" s="20">
        <v>76666.559999999998</v>
      </c>
      <c r="F23" s="92">
        <v>3500</v>
      </c>
      <c r="G23" s="97"/>
      <c r="H23" s="22"/>
      <c r="I23" s="98"/>
      <c r="J23" s="103"/>
      <c r="K23" s="109"/>
      <c r="L23" s="23"/>
      <c r="M23" s="110"/>
      <c r="N23" s="117"/>
      <c r="O23" s="45"/>
      <c r="P23" s="45"/>
      <c r="Q23" s="45"/>
      <c r="R23" s="116"/>
    </row>
    <row r="24" spans="1:18" ht="15.75" x14ac:dyDescent="0.25">
      <c r="A24" s="180"/>
      <c r="B24" s="181"/>
      <c r="C24" s="14">
        <v>45</v>
      </c>
      <c r="D24" s="20">
        <v>311443.64</v>
      </c>
      <c r="E24" s="20">
        <v>257626.15</v>
      </c>
      <c r="F24" s="92">
        <v>287676.07</v>
      </c>
      <c r="G24" s="97">
        <v>292728.34000000003</v>
      </c>
      <c r="H24" s="22"/>
      <c r="I24" s="98">
        <f t="shared" si="0"/>
        <v>292728.34000000003</v>
      </c>
      <c r="J24" s="103"/>
      <c r="K24" s="109">
        <f t="shared" si="1"/>
        <v>297119.26510000002</v>
      </c>
      <c r="L24" s="23"/>
      <c r="M24" s="110">
        <f t="shared" si="2"/>
        <v>297119.26510000002</v>
      </c>
      <c r="N24" s="117">
        <f t="shared" si="3"/>
        <v>297704.72178000002</v>
      </c>
      <c r="O24" s="45"/>
      <c r="P24" s="45"/>
      <c r="Q24" s="45"/>
      <c r="R24" s="116">
        <f t="shared" si="4"/>
        <v>297704.72178000002</v>
      </c>
    </row>
    <row r="25" spans="1:18" ht="15.75" x14ac:dyDescent="0.25">
      <c r="A25" s="180" t="s">
        <v>11</v>
      </c>
      <c r="B25" s="181" t="s">
        <v>76</v>
      </c>
      <c r="C25" s="14">
        <v>11</v>
      </c>
      <c r="D25" s="20">
        <v>20612.95</v>
      </c>
      <c r="E25" s="20">
        <v>90492.38</v>
      </c>
      <c r="F25" s="92">
        <v>9500</v>
      </c>
      <c r="G25" s="97"/>
      <c r="H25" s="22"/>
      <c r="I25" s="98"/>
      <c r="J25" s="103"/>
      <c r="K25" s="109"/>
      <c r="L25" s="23"/>
      <c r="M25" s="110"/>
      <c r="N25" s="117"/>
      <c r="O25" s="45"/>
      <c r="P25" s="45"/>
      <c r="Q25" s="45"/>
      <c r="R25" s="116">
        <f t="shared" si="4"/>
        <v>0</v>
      </c>
    </row>
    <row r="26" spans="1:18" ht="15.75" x14ac:dyDescent="0.25">
      <c r="A26" s="180"/>
      <c r="B26" s="181"/>
      <c r="C26" s="14">
        <v>45</v>
      </c>
      <c r="D26" s="20">
        <v>2322022.5299999998</v>
      </c>
      <c r="E26" s="20">
        <v>2147161</v>
      </c>
      <c r="F26" s="92">
        <v>1866549.04</v>
      </c>
      <c r="G26" s="97">
        <v>1899576.64</v>
      </c>
      <c r="H26" s="22"/>
      <c r="I26" s="98">
        <f t="shared" si="0"/>
        <v>1899576.64</v>
      </c>
      <c r="J26" s="103"/>
      <c r="K26" s="109">
        <f t="shared" si="1"/>
        <v>1928070.2895999998</v>
      </c>
      <c r="L26" s="23"/>
      <c r="M26" s="110">
        <f t="shared" si="2"/>
        <v>1928070.2895999998</v>
      </c>
      <c r="N26" s="117">
        <f t="shared" si="3"/>
        <v>1931869.4428799998</v>
      </c>
      <c r="O26" s="45"/>
      <c r="P26" s="45"/>
      <c r="Q26" s="45"/>
      <c r="R26" s="116">
        <f t="shared" si="4"/>
        <v>1931869.4428799998</v>
      </c>
    </row>
    <row r="27" spans="1:18" ht="15.75" x14ac:dyDescent="0.25">
      <c r="A27" s="180" t="s">
        <v>12</v>
      </c>
      <c r="B27" s="181" t="s">
        <v>77</v>
      </c>
      <c r="C27" s="14">
        <v>11</v>
      </c>
      <c r="D27" s="20">
        <v>55737.37</v>
      </c>
      <c r="E27" s="20">
        <v>137369.76</v>
      </c>
      <c r="F27" s="92">
        <v>22735.15</v>
      </c>
      <c r="G27" s="97"/>
      <c r="H27" s="22"/>
      <c r="I27" s="98"/>
      <c r="J27" s="103"/>
      <c r="K27" s="109"/>
      <c r="L27" s="23"/>
      <c r="M27" s="110"/>
      <c r="N27" s="117"/>
      <c r="O27" s="45"/>
      <c r="P27" s="45"/>
      <c r="Q27" s="45"/>
      <c r="R27" s="116"/>
    </row>
    <row r="28" spans="1:18" ht="15.75" x14ac:dyDescent="0.25">
      <c r="A28" s="180"/>
      <c r="B28" s="181"/>
      <c r="C28" s="14">
        <v>45</v>
      </c>
      <c r="D28" s="20">
        <v>808763.72</v>
      </c>
      <c r="E28" s="20">
        <v>1614762.55</v>
      </c>
      <c r="F28" s="92">
        <v>769323.44</v>
      </c>
      <c r="G28" s="97">
        <v>784709.91</v>
      </c>
      <c r="H28" s="22"/>
      <c r="I28" s="98">
        <f t="shared" si="0"/>
        <v>784709.91</v>
      </c>
      <c r="J28" s="103"/>
      <c r="K28" s="109">
        <f t="shared" si="1"/>
        <v>796480.5586499999</v>
      </c>
      <c r="L28" s="23"/>
      <c r="M28" s="110">
        <f t="shared" si="2"/>
        <v>796480.5586499999</v>
      </c>
      <c r="N28" s="117">
        <f t="shared" si="3"/>
        <v>798049.97846999997</v>
      </c>
      <c r="O28" s="45"/>
      <c r="P28" s="45"/>
      <c r="Q28" s="45"/>
      <c r="R28" s="116">
        <f t="shared" si="4"/>
        <v>798049.97846999997</v>
      </c>
    </row>
    <row r="29" spans="1:18" ht="15.75" x14ac:dyDescent="0.25">
      <c r="A29" s="180" t="s">
        <v>13</v>
      </c>
      <c r="B29" s="181" t="s">
        <v>78</v>
      </c>
      <c r="C29" s="14">
        <v>11</v>
      </c>
      <c r="D29" s="20">
        <v>18721.52</v>
      </c>
      <c r="E29" s="20">
        <v>81659.48</v>
      </c>
      <c r="F29" s="92">
        <v>44295.1</v>
      </c>
      <c r="G29" s="97"/>
      <c r="H29" s="22"/>
      <c r="I29" s="98"/>
      <c r="J29" s="103"/>
      <c r="K29" s="109"/>
      <c r="L29" s="23"/>
      <c r="M29" s="110"/>
      <c r="N29" s="117"/>
      <c r="O29" s="45"/>
      <c r="P29" s="45"/>
      <c r="Q29" s="45"/>
      <c r="R29" s="116"/>
    </row>
    <row r="30" spans="1:18" ht="15.75" x14ac:dyDescent="0.25">
      <c r="A30" s="180"/>
      <c r="B30" s="181"/>
      <c r="C30" s="14">
        <v>45</v>
      </c>
      <c r="D30" s="20">
        <v>882312.08</v>
      </c>
      <c r="E30" s="20">
        <v>914418.47</v>
      </c>
      <c r="F30" s="92">
        <v>923650.44</v>
      </c>
      <c r="G30" s="97">
        <v>942123.45</v>
      </c>
      <c r="H30" s="22"/>
      <c r="I30" s="98">
        <f t="shared" si="0"/>
        <v>942123.45</v>
      </c>
      <c r="J30" s="103"/>
      <c r="K30" s="109">
        <f t="shared" si="1"/>
        <v>956255.30174999987</v>
      </c>
      <c r="L30" s="23"/>
      <c r="M30" s="110">
        <f t="shared" si="2"/>
        <v>956255.30174999987</v>
      </c>
      <c r="N30" s="117">
        <f t="shared" si="3"/>
        <v>958139.5486499999</v>
      </c>
      <c r="O30" s="45"/>
      <c r="P30" s="45"/>
      <c r="Q30" s="45"/>
      <c r="R30" s="116">
        <f t="shared" si="4"/>
        <v>958139.5486499999</v>
      </c>
    </row>
    <row r="31" spans="1:18" ht="15.75" customHeight="1" x14ac:dyDescent="0.25">
      <c r="A31" s="180" t="s">
        <v>14</v>
      </c>
      <c r="B31" s="183" t="s">
        <v>79</v>
      </c>
      <c r="C31" s="14">
        <v>11</v>
      </c>
      <c r="D31" s="20">
        <v>43209.18</v>
      </c>
      <c r="E31" s="20">
        <v>292429.27</v>
      </c>
      <c r="F31" s="92">
        <v>9375</v>
      </c>
      <c r="G31" s="97"/>
      <c r="H31" s="22"/>
      <c r="I31" s="98"/>
      <c r="J31" s="103"/>
      <c r="K31" s="109"/>
      <c r="L31" s="23"/>
      <c r="M31" s="110"/>
      <c r="N31" s="117"/>
      <c r="O31" s="45"/>
      <c r="P31" s="45"/>
      <c r="Q31" s="45"/>
      <c r="R31" s="116"/>
    </row>
    <row r="32" spans="1:18" ht="15.75" x14ac:dyDescent="0.25">
      <c r="A32" s="180"/>
      <c r="B32" s="183"/>
      <c r="C32" s="14">
        <v>45</v>
      </c>
      <c r="D32" s="20">
        <v>948536.96</v>
      </c>
      <c r="E32" s="20">
        <v>881698.07</v>
      </c>
      <c r="F32" s="92">
        <v>563801.67000000004</v>
      </c>
      <c r="G32" s="97">
        <v>575077.69999999995</v>
      </c>
      <c r="H32" s="22"/>
      <c r="I32" s="98">
        <f t="shared" si="0"/>
        <v>575077.69999999995</v>
      </c>
      <c r="J32" s="103"/>
      <c r="K32" s="109">
        <f t="shared" si="1"/>
        <v>583703.86549999984</v>
      </c>
      <c r="L32" s="23"/>
      <c r="M32" s="110">
        <f t="shared" si="2"/>
        <v>583703.86549999984</v>
      </c>
      <c r="N32" s="117">
        <f t="shared" si="3"/>
        <v>584854.02089999989</v>
      </c>
      <c r="O32" s="45"/>
      <c r="P32" s="45"/>
      <c r="Q32" s="45"/>
      <c r="R32" s="116">
        <f t="shared" si="4"/>
        <v>584854.02089999989</v>
      </c>
    </row>
    <row r="33" spans="1:18" ht="15.75" x14ac:dyDescent="0.25">
      <c r="A33" s="180" t="s">
        <v>15</v>
      </c>
      <c r="B33" s="181" t="s">
        <v>80</v>
      </c>
      <c r="C33" s="14">
        <v>11</v>
      </c>
      <c r="D33" s="20">
        <v>17907.98</v>
      </c>
      <c r="E33" s="20">
        <v>144179.41</v>
      </c>
      <c r="F33" s="92">
        <v>13700</v>
      </c>
      <c r="G33" s="97"/>
      <c r="H33" s="22"/>
      <c r="I33" s="98"/>
      <c r="J33" s="103"/>
      <c r="K33" s="109"/>
      <c r="L33" s="23"/>
      <c r="M33" s="110"/>
      <c r="N33" s="117"/>
      <c r="O33" s="45"/>
      <c r="P33" s="45"/>
      <c r="Q33" s="45"/>
      <c r="R33" s="116"/>
    </row>
    <row r="34" spans="1:18" ht="15.75" x14ac:dyDescent="0.25">
      <c r="A34" s="180"/>
      <c r="B34" s="181"/>
      <c r="C34" s="14">
        <v>45</v>
      </c>
      <c r="D34" s="20">
        <v>895303.47</v>
      </c>
      <c r="E34" s="20">
        <v>961197.2</v>
      </c>
      <c r="F34" s="92">
        <v>788833.03</v>
      </c>
      <c r="G34" s="97">
        <v>804609.69</v>
      </c>
      <c r="H34" s="22"/>
      <c r="I34" s="98">
        <f t="shared" si="0"/>
        <v>804609.69</v>
      </c>
      <c r="J34" s="103"/>
      <c r="K34" s="109">
        <f t="shared" si="1"/>
        <v>816678.83534999983</v>
      </c>
      <c r="L34" s="23"/>
      <c r="M34" s="110">
        <f t="shared" si="2"/>
        <v>816678.83534999983</v>
      </c>
      <c r="N34" s="117">
        <f t="shared" si="3"/>
        <v>818288.05472999986</v>
      </c>
      <c r="O34" s="45"/>
      <c r="P34" s="45"/>
      <c r="Q34" s="45"/>
      <c r="R34" s="116">
        <f t="shared" si="4"/>
        <v>818288.05472999986</v>
      </c>
    </row>
    <row r="35" spans="1:18" ht="15.75" x14ac:dyDescent="0.25">
      <c r="A35" s="180" t="s">
        <v>16</v>
      </c>
      <c r="B35" s="181" t="s">
        <v>81</v>
      </c>
      <c r="C35" s="14">
        <v>11</v>
      </c>
      <c r="D35" s="20">
        <v>39409.24</v>
      </c>
      <c r="E35" s="20">
        <v>70552.59</v>
      </c>
      <c r="F35" s="92">
        <v>15000</v>
      </c>
      <c r="G35" s="97"/>
      <c r="H35" s="22"/>
      <c r="I35" s="98"/>
      <c r="J35" s="103"/>
      <c r="K35" s="109"/>
      <c r="L35" s="23"/>
      <c r="M35" s="110"/>
      <c r="N35" s="117"/>
      <c r="O35" s="45"/>
      <c r="P35" s="45"/>
      <c r="Q35" s="45"/>
      <c r="R35" s="116"/>
    </row>
    <row r="36" spans="1:18" ht="15.75" x14ac:dyDescent="0.25">
      <c r="A36" s="180"/>
      <c r="B36" s="181"/>
      <c r="C36" s="14">
        <v>45</v>
      </c>
      <c r="D36" s="20">
        <v>1195599.73</v>
      </c>
      <c r="E36" s="20">
        <v>1107423.48</v>
      </c>
      <c r="F36" s="92">
        <v>926367.92</v>
      </c>
      <c r="G36" s="97">
        <v>835735.06</v>
      </c>
      <c r="H36" s="22"/>
      <c r="I36" s="98">
        <f t="shared" si="0"/>
        <v>835735.06</v>
      </c>
      <c r="J36" s="103"/>
      <c r="K36" s="109">
        <f t="shared" si="1"/>
        <v>848271.08589999995</v>
      </c>
      <c r="L36" s="23"/>
      <c r="M36" s="110">
        <f t="shared" si="2"/>
        <v>848271.08589999995</v>
      </c>
      <c r="N36" s="117">
        <f t="shared" si="3"/>
        <v>849942.55602000002</v>
      </c>
      <c r="O36" s="45"/>
      <c r="P36" s="45"/>
      <c r="Q36" s="45"/>
      <c r="R36" s="116">
        <f t="shared" si="4"/>
        <v>849942.55602000002</v>
      </c>
    </row>
    <row r="37" spans="1:18" ht="15.75" x14ac:dyDescent="0.25">
      <c r="A37" s="180" t="s">
        <v>17</v>
      </c>
      <c r="B37" s="181" t="s">
        <v>82</v>
      </c>
      <c r="C37" s="14">
        <v>11</v>
      </c>
      <c r="D37" s="20">
        <v>25631.35</v>
      </c>
      <c r="E37" s="20">
        <v>92209.37</v>
      </c>
      <c r="F37" s="92">
        <v>14500</v>
      </c>
      <c r="G37" s="97"/>
      <c r="H37" s="22"/>
      <c r="I37" s="98"/>
      <c r="J37" s="103"/>
      <c r="K37" s="109"/>
      <c r="L37" s="23"/>
      <c r="M37" s="110"/>
      <c r="N37" s="117"/>
      <c r="O37" s="45"/>
      <c r="P37" s="45"/>
      <c r="Q37" s="45"/>
      <c r="R37" s="116"/>
    </row>
    <row r="38" spans="1:18" ht="15.75" x14ac:dyDescent="0.25">
      <c r="A38" s="180"/>
      <c r="B38" s="181"/>
      <c r="C38" s="14">
        <v>45</v>
      </c>
      <c r="D38" s="20">
        <v>1501638.8</v>
      </c>
      <c r="E38" s="20">
        <v>1542737.48</v>
      </c>
      <c r="F38" s="92">
        <v>1468317.02</v>
      </c>
      <c r="G38" s="97">
        <v>1492838.36</v>
      </c>
      <c r="H38" s="22"/>
      <c r="I38" s="98">
        <f t="shared" si="0"/>
        <v>1492838.36</v>
      </c>
      <c r="J38" s="103"/>
      <c r="K38" s="109">
        <f t="shared" si="1"/>
        <v>1515230.9353999998</v>
      </c>
      <c r="L38" s="23"/>
      <c r="M38" s="110">
        <f t="shared" si="2"/>
        <v>1515230.9353999998</v>
      </c>
      <c r="N38" s="117">
        <f t="shared" si="3"/>
        <v>1518216.6121199999</v>
      </c>
      <c r="O38" s="45"/>
      <c r="P38" s="45"/>
      <c r="Q38" s="45"/>
      <c r="R38" s="116">
        <f t="shared" si="4"/>
        <v>1518216.6121199999</v>
      </c>
    </row>
    <row r="39" spans="1:18" ht="15.75" x14ac:dyDescent="0.25">
      <c r="A39" s="180" t="s">
        <v>18</v>
      </c>
      <c r="B39" s="181" t="s">
        <v>83</v>
      </c>
      <c r="C39" s="14">
        <v>11</v>
      </c>
      <c r="D39" s="20">
        <v>15591.95</v>
      </c>
      <c r="E39" s="20">
        <v>83919.69</v>
      </c>
      <c r="F39" s="92">
        <v>8000</v>
      </c>
      <c r="G39" s="97"/>
      <c r="H39" s="22"/>
      <c r="I39" s="98"/>
      <c r="J39" s="103"/>
      <c r="K39" s="109"/>
      <c r="L39" s="23"/>
      <c r="M39" s="110"/>
      <c r="N39" s="117"/>
      <c r="O39" s="45"/>
      <c r="P39" s="45"/>
      <c r="Q39" s="45"/>
      <c r="R39" s="116"/>
    </row>
    <row r="40" spans="1:18" ht="15.75" x14ac:dyDescent="0.25">
      <c r="A40" s="180"/>
      <c r="B40" s="181"/>
      <c r="C40" s="14">
        <v>45</v>
      </c>
      <c r="D40" s="20">
        <v>393422.04</v>
      </c>
      <c r="E40" s="20">
        <v>362081.99</v>
      </c>
      <c r="F40" s="92">
        <v>412438.79</v>
      </c>
      <c r="G40" s="97">
        <v>400606.32</v>
      </c>
      <c r="H40" s="22"/>
      <c r="I40" s="98">
        <f t="shared" si="0"/>
        <v>400606.32</v>
      </c>
      <c r="J40" s="103"/>
      <c r="K40" s="109">
        <f t="shared" si="1"/>
        <v>406615.41479999997</v>
      </c>
      <c r="L40" s="23"/>
      <c r="M40" s="110">
        <f t="shared" si="2"/>
        <v>406615.41479999997</v>
      </c>
      <c r="N40" s="117">
        <f t="shared" si="3"/>
        <v>407416.62743999995</v>
      </c>
      <c r="O40" s="45"/>
      <c r="P40" s="45"/>
      <c r="Q40" s="45"/>
      <c r="R40" s="116">
        <f t="shared" si="4"/>
        <v>407416.62743999995</v>
      </c>
    </row>
    <row r="41" spans="1:18" ht="15.75" x14ac:dyDescent="0.25">
      <c r="A41" s="180" t="s">
        <v>19</v>
      </c>
      <c r="B41" s="181" t="s">
        <v>84</v>
      </c>
      <c r="C41" s="14">
        <v>11</v>
      </c>
      <c r="D41" s="20">
        <v>33842.35</v>
      </c>
      <c r="E41" s="20">
        <v>59472.74</v>
      </c>
      <c r="F41" s="92">
        <v>9500</v>
      </c>
      <c r="G41" s="97"/>
      <c r="H41" s="22"/>
      <c r="I41" s="98"/>
      <c r="J41" s="103"/>
      <c r="K41" s="109"/>
      <c r="L41" s="23"/>
      <c r="M41" s="110"/>
      <c r="N41" s="117"/>
      <c r="O41" s="45"/>
      <c r="P41" s="45"/>
      <c r="Q41" s="45"/>
      <c r="R41" s="116"/>
    </row>
    <row r="42" spans="1:18" ht="15.75" x14ac:dyDescent="0.25">
      <c r="A42" s="180"/>
      <c r="B42" s="181"/>
      <c r="C42" s="14">
        <v>45</v>
      </c>
      <c r="D42" s="20">
        <v>901838.56</v>
      </c>
      <c r="E42" s="20">
        <v>628721.78</v>
      </c>
      <c r="F42" s="92">
        <v>674476.79</v>
      </c>
      <c r="G42" s="97">
        <v>667087.94999999995</v>
      </c>
      <c r="H42" s="22"/>
      <c r="I42" s="98">
        <f t="shared" si="0"/>
        <v>667087.94999999995</v>
      </c>
      <c r="J42" s="103"/>
      <c r="K42" s="109">
        <f t="shared" si="1"/>
        <v>677094.2692499999</v>
      </c>
      <c r="L42" s="23"/>
      <c r="M42" s="110">
        <f t="shared" si="2"/>
        <v>677094.2692499999</v>
      </c>
      <c r="N42" s="117">
        <f t="shared" si="3"/>
        <v>678428.44514999993</v>
      </c>
      <c r="O42" s="45"/>
      <c r="P42" s="45"/>
      <c r="Q42" s="45"/>
      <c r="R42" s="116">
        <f t="shared" si="4"/>
        <v>678428.44514999993</v>
      </c>
    </row>
    <row r="43" spans="1:18" ht="15.75" customHeight="1" x14ac:dyDescent="0.25">
      <c r="A43" s="180" t="s">
        <v>85</v>
      </c>
      <c r="B43" s="183" t="s">
        <v>86</v>
      </c>
      <c r="C43" s="14">
        <v>11</v>
      </c>
      <c r="D43" s="20">
        <v>71561.31</v>
      </c>
      <c r="E43" s="20">
        <v>79885.77</v>
      </c>
      <c r="F43" s="92">
        <v>72671.09</v>
      </c>
      <c r="G43" s="97"/>
      <c r="H43" s="22"/>
      <c r="I43" s="98"/>
      <c r="J43" s="103"/>
      <c r="K43" s="109"/>
      <c r="L43" s="23"/>
      <c r="M43" s="110"/>
      <c r="N43" s="117"/>
      <c r="O43" s="45"/>
      <c r="P43" s="45"/>
      <c r="Q43" s="45"/>
      <c r="R43" s="116"/>
    </row>
    <row r="44" spans="1:18" ht="15.75" x14ac:dyDescent="0.25">
      <c r="A44" s="180"/>
      <c r="B44" s="183"/>
      <c r="C44" s="14">
        <v>45</v>
      </c>
      <c r="D44" s="20">
        <v>797601.89</v>
      </c>
      <c r="E44" s="20">
        <v>642434.5</v>
      </c>
      <c r="F44" s="92">
        <v>755507.38</v>
      </c>
      <c r="G44" s="97">
        <v>768141.48</v>
      </c>
      <c r="H44" s="22"/>
      <c r="I44" s="98">
        <f t="shared" si="0"/>
        <v>768141.48</v>
      </c>
      <c r="J44" s="103"/>
      <c r="K44" s="109">
        <f t="shared" si="1"/>
        <v>779663.60219999985</v>
      </c>
      <c r="L44" s="23"/>
      <c r="M44" s="110">
        <f t="shared" si="2"/>
        <v>779663.60219999985</v>
      </c>
      <c r="N44" s="117">
        <f t="shared" si="3"/>
        <v>781199.88515999995</v>
      </c>
      <c r="O44" s="45"/>
      <c r="P44" s="45"/>
      <c r="Q44" s="45"/>
      <c r="R44" s="116">
        <f t="shared" si="4"/>
        <v>781199.88515999995</v>
      </c>
    </row>
    <row r="45" spans="1:18" ht="15.75" x14ac:dyDescent="0.25">
      <c r="A45" s="180" t="s">
        <v>87</v>
      </c>
      <c r="B45" s="181" t="s">
        <v>88</v>
      </c>
      <c r="C45" s="14">
        <v>11</v>
      </c>
      <c r="D45" s="20">
        <v>10163.52</v>
      </c>
      <c r="E45" s="20">
        <v>18325.77</v>
      </c>
      <c r="F45" s="92"/>
      <c r="G45" s="97"/>
      <c r="H45" s="22"/>
      <c r="I45" s="98"/>
      <c r="J45" s="103"/>
      <c r="K45" s="109"/>
      <c r="L45" s="23"/>
      <c r="M45" s="110"/>
      <c r="N45" s="117"/>
      <c r="O45" s="45"/>
      <c r="P45" s="45"/>
      <c r="Q45" s="45"/>
      <c r="R45" s="116"/>
    </row>
    <row r="46" spans="1:18" ht="15.75" x14ac:dyDescent="0.25">
      <c r="A46" s="180"/>
      <c r="B46" s="181"/>
      <c r="C46" s="14">
        <v>45</v>
      </c>
      <c r="D46" s="20">
        <v>443482.02</v>
      </c>
      <c r="E46" s="20" t="s">
        <v>177</v>
      </c>
      <c r="F46" s="92">
        <v>494748.47</v>
      </c>
      <c r="G46" s="97">
        <v>504643.44</v>
      </c>
      <c r="H46" s="22"/>
      <c r="I46" s="98">
        <f t="shared" si="0"/>
        <v>504643.44</v>
      </c>
      <c r="J46" s="103"/>
      <c r="K46" s="109">
        <f t="shared" si="1"/>
        <v>512213.09159999993</v>
      </c>
      <c r="L46" s="23"/>
      <c r="M46" s="110">
        <f t="shared" si="2"/>
        <v>512213.09159999993</v>
      </c>
      <c r="N46" s="117">
        <f t="shared" si="3"/>
        <v>513222.37847999996</v>
      </c>
      <c r="O46" s="45"/>
      <c r="P46" s="45"/>
      <c r="Q46" s="45"/>
      <c r="R46" s="116">
        <f t="shared" si="4"/>
        <v>513222.37847999996</v>
      </c>
    </row>
    <row r="47" spans="1:18" ht="15.75" customHeight="1" x14ac:dyDescent="0.25">
      <c r="A47" s="180" t="s">
        <v>89</v>
      </c>
      <c r="B47" s="183" t="s">
        <v>90</v>
      </c>
      <c r="C47" s="14">
        <v>11</v>
      </c>
      <c r="D47" s="20">
        <v>51213.32</v>
      </c>
      <c r="E47" s="20">
        <v>122389.96</v>
      </c>
      <c r="F47" s="92">
        <v>14000</v>
      </c>
      <c r="G47" s="97"/>
      <c r="H47" s="22"/>
      <c r="I47" s="98"/>
      <c r="J47" s="103"/>
      <c r="K47" s="109"/>
      <c r="L47" s="23"/>
      <c r="M47" s="110"/>
      <c r="N47" s="117"/>
      <c r="O47" s="45"/>
      <c r="P47" s="45"/>
      <c r="Q47" s="45"/>
      <c r="R47" s="116"/>
    </row>
    <row r="48" spans="1:18" ht="15.75" x14ac:dyDescent="0.25">
      <c r="A48" s="180"/>
      <c r="B48" s="183"/>
      <c r="C48" s="14">
        <v>45</v>
      </c>
      <c r="D48" s="20">
        <v>1138109.1299999999</v>
      </c>
      <c r="E48" s="20">
        <v>975724.38</v>
      </c>
      <c r="F48" s="92">
        <v>957117.22</v>
      </c>
      <c r="G48" s="97">
        <v>976259.56</v>
      </c>
      <c r="H48" s="22"/>
      <c r="I48" s="98">
        <f t="shared" si="0"/>
        <v>976259.56</v>
      </c>
      <c r="J48" s="103"/>
      <c r="K48" s="109">
        <f t="shared" si="1"/>
        <v>990903.4534</v>
      </c>
      <c r="L48" s="23"/>
      <c r="M48" s="110">
        <f t="shared" si="2"/>
        <v>990903.4534</v>
      </c>
      <c r="N48" s="117">
        <f t="shared" si="3"/>
        <v>992855.97251999995</v>
      </c>
      <c r="O48" s="45"/>
      <c r="P48" s="45"/>
      <c r="Q48" s="45"/>
      <c r="R48" s="116">
        <f t="shared" si="4"/>
        <v>992855.97251999995</v>
      </c>
    </row>
    <row r="49" spans="1:18" ht="15.75" x14ac:dyDescent="0.25">
      <c r="A49" s="180" t="s">
        <v>91</v>
      </c>
      <c r="B49" s="181" t="s">
        <v>92</v>
      </c>
      <c r="C49" s="14">
        <v>11</v>
      </c>
      <c r="D49" s="20">
        <v>209270.39</v>
      </c>
      <c r="E49" s="20">
        <v>37116.49</v>
      </c>
      <c r="F49" s="92">
        <v>9000</v>
      </c>
      <c r="G49" s="97"/>
      <c r="H49" s="22"/>
      <c r="I49" s="98"/>
      <c r="J49" s="103"/>
      <c r="K49" s="109"/>
      <c r="L49" s="23"/>
      <c r="M49" s="110"/>
      <c r="N49" s="117"/>
      <c r="O49" s="45"/>
      <c r="P49" s="45"/>
      <c r="Q49" s="45"/>
      <c r="R49" s="116"/>
    </row>
    <row r="50" spans="1:18" ht="15.75" x14ac:dyDescent="0.25">
      <c r="A50" s="180"/>
      <c r="B50" s="181"/>
      <c r="C50" s="14">
        <v>45</v>
      </c>
      <c r="D50" s="20">
        <v>832669.28</v>
      </c>
      <c r="E50" s="20">
        <v>737956.7</v>
      </c>
      <c r="F50" s="92">
        <v>601128.6</v>
      </c>
      <c r="G50" s="97">
        <v>613151.17000000004</v>
      </c>
      <c r="H50" s="22"/>
      <c r="I50" s="98">
        <f t="shared" si="0"/>
        <v>613151.17000000004</v>
      </c>
      <c r="J50" s="103"/>
      <c r="K50" s="109">
        <f t="shared" si="1"/>
        <v>622348.43755000003</v>
      </c>
      <c r="L50" s="23"/>
      <c r="M50" s="110">
        <f t="shared" si="2"/>
        <v>622348.43755000003</v>
      </c>
      <c r="N50" s="117">
        <f t="shared" si="3"/>
        <v>623574.73988999997</v>
      </c>
      <c r="O50" s="45"/>
      <c r="P50" s="45"/>
      <c r="Q50" s="45"/>
      <c r="R50" s="116">
        <f t="shared" si="4"/>
        <v>623574.73988999997</v>
      </c>
    </row>
    <row r="51" spans="1:18" ht="15.75" x14ac:dyDescent="0.25">
      <c r="A51" s="180" t="s">
        <v>93</v>
      </c>
      <c r="B51" s="181" t="s">
        <v>94</v>
      </c>
      <c r="C51" s="14">
        <v>11</v>
      </c>
      <c r="D51" s="20">
        <v>18972.07</v>
      </c>
      <c r="E51" s="20">
        <v>73744</v>
      </c>
      <c r="F51" s="92">
        <v>15691</v>
      </c>
      <c r="G51" s="97"/>
      <c r="H51" s="22"/>
      <c r="I51" s="98"/>
      <c r="J51" s="103"/>
      <c r="K51" s="109"/>
      <c r="L51" s="23"/>
      <c r="M51" s="110"/>
      <c r="N51" s="117"/>
      <c r="O51" s="45"/>
      <c r="P51" s="45"/>
      <c r="Q51" s="45"/>
      <c r="R51" s="116"/>
    </row>
    <row r="52" spans="1:18" ht="15.75" x14ac:dyDescent="0.25">
      <c r="A52" s="180"/>
      <c r="B52" s="181"/>
      <c r="C52" s="14">
        <v>45</v>
      </c>
      <c r="D52" s="20">
        <v>657976.72</v>
      </c>
      <c r="E52" s="20">
        <v>586509.87</v>
      </c>
      <c r="F52" s="92">
        <v>753847.46</v>
      </c>
      <c r="G52" s="97">
        <v>613884.41</v>
      </c>
      <c r="H52" s="22"/>
      <c r="I52" s="98">
        <f t="shared" si="0"/>
        <v>613884.41</v>
      </c>
      <c r="J52" s="103"/>
      <c r="K52" s="109">
        <f t="shared" si="1"/>
        <v>623092.67614999996</v>
      </c>
      <c r="L52" s="23"/>
      <c r="M52" s="110">
        <f t="shared" si="2"/>
        <v>623092.67614999996</v>
      </c>
      <c r="N52" s="117">
        <f t="shared" si="3"/>
        <v>624320.44496999995</v>
      </c>
      <c r="O52" s="45"/>
      <c r="P52" s="45"/>
      <c r="Q52" s="45"/>
      <c r="R52" s="116">
        <f t="shared" si="4"/>
        <v>624320.44496999995</v>
      </c>
    </row>
    <row r="53" spans="1:18" ht="15.75" customHeight="1" x14ac:dyDescent="0.25">
      <c r="A53" s="185" t="s">
        <v>95</v>
      </c>
      <c r="B53" s="186" t="s">
        <v>96</v>
      </c>
      <c r="C53" s="14">
        <v>11</v>
      </c>
      <c r="D53" s="27">
        <v>107501.33</v>
      </c>
      <c r="E53" s="27">
        <v>108448.06</v>
      </c>
      <c r="F53" s="92">
        <v>40340</v>
      </c>
      <c r="G53" s="97"/>
      <c r="H53" s="22"/>
      <c r="I53" s="98"/>
      <c r="J53" s="130"/>
      <c r="K53" s="109"/>
      <c r="L53" s="23"/>
      <c r="M53" s="110"/>
      <c r="N53" s="117"/>
      <c r="O53" s="45"/>
      <c r="P53" s="45"/>
      <c r="Q53" s="45"/>
      <c r="R53" s="116"/>
    </row>
    <row r="54" spans="1:18" ht="15.75" x14ac:dyDescent="0.25">
      <c r="A54" s="185"/>
      <c r="B54" s="186"/>
      <c r="C54" s="14">
        <v>45</v>
      </c>
      <c r="D54" s="27">
        <v>960688.37</v>
      </c>
      <c r="E54" s="27">
        <v>983787.61</v>
      </c>
      <c r="F54" s="92">
        <v>923451.53</v>
      </c>
      <c r="G54" s="97">
        <v>941920.56</v>
      </c>
      <c r="H54" s="22"/>
      <c r="I54" s="98">
        <f t="shared" si="0"/>
        <v>941920.56</v>
      </c>
      <c r="J54" s="130"/>
      <c r="K54" s="109">
        <f t="shared" si="1"/>
        <v>956049.36839999992</v>
      </c>
      <c r="L54" s="23"/>
      <c r="M54" s="110">
        <f t="shared" si="2"/>
        <v>956049.36839999992</v>
      </c>
      <c r="N54" s="117">
        <f t="shared" si="3"/>
        <v>957933.20951999992</v>
      </c>
      <c r="O54" s="45"/>
      <c r="P54" s="45"/>
      <c r="Q54" s="45"/>
      <c r="R54" s="116">
        <f t="shared" si="4"/>
        <v>957933.20951999992</v>
      </c>
    </row>
    <row r="55" spans="1:18" ht="15.75" customHeight="1" x14ac:dyDescent="0.25">
      <c r="A55" s="180" t="s">
        <v>97</v>
      </c>
      <c r="B55" s="183" t="s">
        <v>98</v>
      </c>
      <c r="C55" s="14">
        <v>11</v>
      </c>
      <c r="D55" s="20">
        <v>28337.13</v>
      </c>
      <c r="E55" s="20">
        <v>58898.66</v>
      </c>
      <c r="F55" s="92"/>
      <c r="G55" s="97"/>
      <c r="H55" s="22"/>
      <c r="I55" s="98"/>
      <c r="J55" s="103"/>
      <c r="K55" s="109"/>
      <c r="L55" s="23"/>
      <c r="M55" s="110"/>
      <c r="N55" s="117"/>
      <c r="O55" s="45"/>
      <c r="P55" s="45"/>
      <c r="Q55" s="45"/>
      <c r="R55" s="116"/>
    </row>
    <row r="56" spans="1:18" ht="15.75" x14ac:dyDescent="0.25">
      <c r="A56" s="180"/>
      <c r="B56" s="183"/>
      <c r="C56" s="14">
        <v>45</v>
      </c>
      <c r="D56" s="20">
        <v>497514.07</v>
      </c>
      <c r="E56" s="20">
        <v>877187.47</v>
      </c>
      <c r="F56" s="92">
        <v>621563</v>
      </c>
      <c r="G56" s="97">
        <v>523135.91</v>
      </c>
      <c r="H56" s="22"/>
      <c r="I56" s="98">
        <f t="shared" si="0"/>
        <v>523135.91</v>
      </c>
      <c r="J56" s="103"/>
      <c r="K56" s="109">
        <f t="shared" si="1"/>
        <v>530982.94864999992</v>
      </c>
      <c r="L56" s="23"/>
      <c r="M56" s="110">
        <f t="shared" si="2"/>
        <v>530982.94864999992</v>
      </c>
      <c r="N56" s="117">
        <f t="shared" si="3"/>
        <v>532029.22046999994</v>
      </c>
      <c r="O56" s="45"/>
      <c r="P56" s="45"/>
      <c r="Q56" s="45"/>
      <c r="R56" s="116">
        <f t="shared" si="4"/>
        <v>532029.22046999994</v>
      </c>
    </row>
    <row r="57" spans="1:18" ht="15.75" x14ac:dyDescent="0.25">
      <c r="A57" s="180" t="s">
        <v>99</v>
      </c>
      <c r="B57" s="181" t="s">
        <v>100</v>
      </c>
      <c r="C57" s="14">
        <v>11</v>
      </c>
      <c r="D57" s="20">
        <v>42053.23</v>
      </c>
      <c r="E57" s="20">
        <v>58293.49</v>
      </c>
      <c r="F57" s="92"/>
      <c r="G57" s="97"/>
      <c r="H57" s="22"/>
      <c r="I57" s="98"/>
      <c r="J57" s="103"/>
      <c r="K57" s="109"/>
      <c r="L57" s="23"/>
      <c r="M57" s="110"/>
      <c r="N57" s="117"/>
      <c r="O57" s="45"/>
      <c r="P57" s="45"/>
      <c r="Q57" s="45"/>
      <c r="R57" s="116"/>
    </row>
    <row r="58" spans="1:18" ht="15.75" x14ac:dyDescent="0.25">
      <c r="A58" s="180"/>
      <c r="B58" s="181"/>
      <c r="C58" s="14">
        <v>45</v>
      </c>
      <c r="D58" s="20">
        <v>858087.96</v>
      </c>
      <c r="E58" s="20">
        <v>776808.60199999996</v>
      </c>
      <c r="F58" s="92">
        <v>619127.53</v>
      </c>
      <c r="G58" s="97">
        <v>613989.66</v>
      </c>
      <c r="H58" s="22"/>
      <c r="I58" s="98">
        <f t="shared" si="0"/>
        <v>613989.66</v>
      </c>
      <c r="J58" s="103"/>
      <c r="K58" s="109">
        <f t="shared" si="1"/>
        <v>623199.50489999994</v>
      </c>
      <c r="L58" s="23"/>
      <c r="M58" s="110">
        <f t="shared" si="2"/>
        <v>623199.50489999994</v>
      </c>
      <c r="N58" s="117">
        <f t="shared" si="3"/>
        <v>624427.48421999998</v>
      </c>
      <c r="O58" s="45"/>
      <c r="P58" s="45"/>
      <c r="Q58" s="45"/>
      <c r="R58" s="116">
        <f t="shared" si="4"/>
        <v>624427.48421999998</v>
      </c>
    </row>
    <row r="59" spans="1:18" ht="15.75" x14ac:dyDescent="0.25">
      <c r="A59" s="180" t="s">
        <v>131</v>
      </c>
      <c r="B59" s="181" t="s">
        <v>132</v>
      </c>
      <c r="C59" s="14">
        <v>11</v>
      </c>
      <c r="D59" s="20"/>
      <c r="E59" s="20"/>
      <c r="F59" s="92"/>
      <c r="G59" s="97"/>
      <c r="H59" s="22"/>
      <c r="I59" s="98"/>
      <c r="J59" s="103"/>
      <c r="K59" s="109"/>
      <c r="L59" s="23"/>
      <c r="M59" s="110"/>
      <c r="N59" s="117"/>
      <c r="O59" s="45"/>
      <c r="P59" s="45"/>
      <c r="Q59" s="45"/>
      <c r="R59" s="116"/>
    </row>
    <row r="60" spans="1:18" ht="15.75" x14ac:dyDescent="0.25">
      <c r="A60" s="180"/>
      <c r="B60" s="181"/>
      <c r="C60" s="14">
        <v>45</v>
      </c>
      <c r="D60" s="20"/>
      <c r="E60" s="20"/>
      <c r="F60" s="92">
        <v>3061805</v>
      </c>
      <c r="G60" s="97">
        <v>3123041.1</v>
      </c>
      <c r="H60" s="22"/>
      <c r="I60" s="98">
        <f t="shared" si="0"/>
        <v>3123041.1</v>
      </c>
      <c r="J60" s="103"/>
      <c r="K60" s="109">
        <f t="shared" si="1"/>
        <v>3169886.7164999996</v>
      </c>
      <c r="L60" s="23"/>
      <c r="M60" s="110">
        <f t="shared" si="2"/>
        <v>3169886.7164999996</v>
      </c>
      <c r="N60" s="117">
        <f t="shared" si="3"/>
        <v>3176132.7986999997</v>
      </c>
      <c r="O60" s="45"/>
      <c r="P60" s="45"/>
      <c r="Q60" s="45"/>
      <c r="R60" s="116">
        <f t="shared" si="4"/>
        <v>3176132.7986999997</v>
      </c>
    </row>
    <row r="61" spans="1:18" ht="15.75" customHeight="1" x14ac:dyDescent="0.25">
      <c r="A61" s="180" t="s">
        <v>133</v>
      </c>
      <c r="B61" s="183" t="s">
        <v>134</v>
      </c>
      <c r="C61" s="14">
        <v>11</v>
      </c>
      <c r="D61" s="20"/>
      <c r="E61" s="20"/>
      <c r="F61" s="92"/>
      <c r="G61" s="97"/>
      <c r="H61" s="22"/>
      <c r="I61" s="98"/>
      <c r="J61" s="103"/>
      <c r="K61" s="109"/>
      <c r="L61" s="23"/>
      <c r="M61" s="110"/>
      <c r="N61" s="117"/>
      <c r="O61" s="45"/>
      <c r="P61" s="45"/>
      <c r="Q61" s="45"/>
      <c r="R61" s="116"/>
    </row>
    <row r="62" spans="1:18" ht="16.5" thickBot="1" x14ac:dyDescent="0.3">
      <c r="A62" s="182"/>
      <c r="B62" s="184"/>
      <c r="C62" s="14">
        <v>45</v>
      </c>
      <c r="D62" s="128"/>
      <c r="E62" s="128"/>
      <c r="F62" s="94">
        <v>625128.14</v>
      </c>
      <c r="G62" s="100">
        <v>1122000</v>
      </c>
      <c r="H62" s="90"/>
      <c r="I62" s="101">
        <f t="shared" si="0"/>
        <v>1122000</v>
      </c>
      <c r="J62" s="103"/>
      <c r="K62" s="111">
        <f>SUM(G62*1.015)</f>
        <v>1138830</v>
      </c>
      <c r="L62" s="112"/>
      <c r="M62" s="113">
        <f t="shared" si="2"/>
        <v>1138830</v>
      </c>
      <c r="N62" s="118">
        <f>SUM(K62*1.017)</f>
        <v>1158190.1099999999</v>
      </c>
      <c r="O62" s="119"/>
      <c r="P62" s="119"/>
      <c r="Q62" s="119"/>
      <c r="R62" s="120">
        <f t="shared" si="4"/>
        <v>1158190.1099999999</v>
      </c>
    </row>
    <row r="63" spans="1:18" ht="15.75" x14ac:dyDescent="0.25">
      <c r="A63" s="28"/>
      <c r="B63" s="29"/>
      <c r="C63" s="30"/>
      <c r="D63" s="31"/>
      <c r="E63" s="31"/>
      <c r="F63" s="32"/>
      <c r="G63" s="33"/>
      <c r="H63" s="33"/>
      <c r="I63" s="33"/>
      <c r="J63" s="33"/>
      <c r="K63" s="33"/>
      <c r="L63" s="33"/>
      <c r="M63" s="33"/>
      <c r="N63" s="32"/>
      <c r="O63" s="32"/>
      <c r="P63" s="32"/>
      <c r="Q63" s="32"/>
    </row>
    <row r="65" spans="2:14" x14ac:dyDescent="0.25">
      <c r="B65" s="2" t="s">
        <v>150</v>
      </c>
    </row>
    <row r="66" spans="2:14" x14ac:dyDescent="0.25">
      <c r="B66" t="s">
        <v>151</v>
      </c>
    </row>
    <row r="67" spans="2:14" ht="15.75" x14ac:dyDescent="0.25">
      <c r="B67" s="68"/>
    </row>
    <row r="68" spans="2:14" x14ac:dyDescent="0.25">
      <c r="N68" s="1"/>
    </row>
    <row r="69" spans="2:14" x14ac:dyDescent="0.25">
      <c r="D69" s="1"/>
      <c r="E69" s="1"/>
      <c r="F69" s="1"/>
      <c r="K69" s="1"/>
      <c r="N69" s="1"/>
    </row>
    <row r="71" spans="2:14" x14ac:dyDescent="0.25">
      <c r="F71" s="1"/>
    </row>
  </sheetData>
  <mergeCells count="61">
    <mergeCell ref="A7:A8"/>
    <mergeCell ref="B7:B8"/>
    <mergeCell ref="G3:I3"/>
    <mergeCell ref="K3:M3"/>
    <mergeCell ref="N3:R3"/>
    <mergeCell ref="A5:A6"/>
    <mergeCell ref="B5:B6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</mergeCells>
  <pageMargins left="0.70866141732283472" right="0.70866141732283472" top="0.74803149606299213" bottom="0.45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opLeftCell="A21" workbookViewId="0">
      <selection activeCell="G57" sqref="G57:P57"/>
    </sheetView>
  </sheetViews>
  <sheetFormatPr defaultRowHeight="15" x14ac:dyDescent="0.25"/>
  <cols>
    <col min="1" max="1" width="4.5703125" customWidth="1"/>
    <col min="2" max="2" width="32" customWidth="1"/>
    <col min="4" max="5" width="11.28515625" bestFit="1" customWidth="1"/>
    <col min="6" max="6" width="13" customWidth="1"/>
    <col min="7" max="7" width="12.28515625" bestFit="1" customWidth="1"/>
    <col min="8" max="8" width="10.7109375" customWidth="1"/>
    <col min="9" max="9" width="12.7109375" customWidth="1"/>
    <col min="10" max="10" width="0" hidden="1" customWidth="1"/>
    <col min="11" max="11" width="12.7109375" customWidth="1"/>
    <col min="12" max="12" width="11.140625" customWidth="1"/>
    <col min="13" max="13" width="14" customWidth="1"/>
    <col min="14" max="14" width="13.42578125" customWidth="1"/>
    <col min="15" max="15" width="0" hidden="1" customWidth="1"/>
    <col min="16" max="16" width="12.140625" customWidth="1"/>
    <col min="17" max="17" width="0" hidden="1" customWidth="1"/>
    <col min="18" max="18" width="13.5703125" customWidth="1"/>
  </cols>
  <sheetData>
    <row r="1" spans="1:18" x14ac:dyDescent="0.25">
      <c r="A1" t="s">
        <v>180</v>
      </c>
    </row>
    <row r="2" spans="1:18" ht="15.75" thickBot="1" x14ac:dyDescent="0.3"/>
    <row r="3" spans="1:18" ht="16.5" thickBot="1" x14ac:dyDescent="0.3">
      <c r="G3" s="187" t="s">
        <v>143</v>
      </c>
      <c r="H3" s="188"/>
      <c r="I3" s="189"/>
      <c r="J3" s="38"/>
      <c r="K3" s="187" t="s">
        <v>167</v>
      </c>
      <c r="L3" s="188"/>
      <c r="M3" s="189"/>
      <c r="N3" s="190" t="s">
        <v>171</v>
      </c>
      <c r="O3" s="191"/>
      <c r="P3" s="191"/>
      <c r="Q3" s="192"/>
      <c r="R3" s="193"/>
    </row>
    <row r="4" spans="1:18" ht="42" customHeight="1" x14ac:dyDescent="0.25">
      <c r="A4" s="121" t="s">
        <v>0</v>
      </c>
      <c r="B4" s="122" t="s">
        <v>32</v>
      </c>
      <c r="C4" s="122" t="s">
        <v>65</v>
      </c>
      <c r="D4" s="88" t="s">
        <v>166</v>
      </c>
      <c r="E4" s="88" t="s">
        <v>174</v>
      </c>
      <c r="F4" s="123" t="s">
        <v>173</v>
      </c>
      <c r="G4" s="95" t="s">
        <v>144</v>
      </c>
      <c r="H4" s="39" t="s">
        <v>147</v>
      </c>
      <c r="I4" s="96" t="s">
        <v>146</v>
      </c>
      <c r="J4" s="102" t="s">
        <v>33</v>
      </c>
      <c r="K4" s="107" t="s">
        <v>148</v>
      </c>
      <c r="L4" s="41" t="s">
        <v>149</v>
      </c>
      <c r="M4" s="108" t="s">
        <v>168</v>
      </c>
      <c r="N4" s="114" t="s">
        <v>144</v>
      </c>
      <c r="O4" s="44" t="s">
        <v>34</v>
      </c>
      <c r="P4" s="45" t="s">
        <v>147</v>
      </c>
      <c r="Q4" s="44" t="s">
        <v>139</v>
      </c>
      <c r="R4" s="115" t="s">
        <v>172</v>
      </c>
    </row>
    <row r="5" spans="1:18" ht="15.75" x14ac:dyDescent="0.25">
      <c r="A5" s="180" t="s">
        <v>1</v>
      </c>
      <c r="B5" s="181" t="s">
        <v>101</v>
      </c>
      <c r="C5" s="14">
        <v>11</v>
      </c>
      <c r="D5" s="20">
        <v>27785.279999999999</v>
      </c>
      <c r="E5" s="20">
        <v>37852.639999999999</v>
      </c>
      <c r="F5" s="124">
        <v>24757.1</v>
      </c>
      <c r="G5" s="97"/>
      <c r="H5" s="22"/>
      <c r="I5" s="98"/>
      <c r="J5" s="103"/>
      <c r="K5" s="109"/>
      <c r="L5" s="23"/>
      <c r="M5" s="110"/>
      <c r="N5" s="114"/>
      <c r="O5" s="45"/>
      <c r="P5" s="45"/>
      <c r="Q5" s="45"/>
      <c r="R5" s="116"/>
    </row>
    <row r="6" spans="1:18" ht="15.75" x14ac:dyDescent="0.25">
      <c r="A6" s="180"/>
      <c r="B6" s="181"/>
      <c r="C6" s="14">
        <v>45</v>
      </c>
      <c r="D6" s="20">
        <v>853323.67</v>
      </c>
      <c r="E6" s="20">
        <v>1188264.83</v>
      </c>
      <c r="F6" s="124">
        <v>993495.2</v>
      </c>
      <c r="G6" s="97">
        <v>1013365.1</v>
      </c>
      <c r="H6" s="22"/>
      <c r="I6" s="98">
        <f t="shared" ref="I6:I50" si="0">G6+H6</f>
        <v>1013365.1</v>
      </c>
      <c r="J6" s="103"/>
      <c r="K6" s="109">
        <f>SUM(G6*1.015)</f>
        <v>1028565.5764999999</v>
      </c>
      <c r="L6" s="23"/>
      <c r="M6" s="110">
        <f t="shared" ref="M6:M50" si="1">K6+L6</f>
        <v>1028565.5764999999</v>
      </c>
      <c r="N6" s="117">
        <f>SUM(G6*1.017)</f>
        <v>1030592.3066999998</v>
      </c>
      <c r="O6" s="45"/>
      <c r="P6" s="45"/>
      <c r="Q6" s="45"/>
      <c r="R6" s="116">
        <f t="shared" ref="R6:R50" si="2">N6+P6</f>
        <v>1030592.3066999998</v>
      </c>
    </row>
    <row r="7" spans="1:18" ht="15.75" x14ac:dyDescent="0.25">
      <c r="A7" s="180" t="s">
        <v>2</v>
      </c>
      <c r="B7" s="181" t="s">
        <v>102</v>
      </c>
      <c r="C7" s="14">
        <v>11</v>
      </c>
      <c r="D7" s="20">
        <v>38452</v>
      </c>
      <c r="E7" s="20">
        <v>36011.089999999997</v>
      </c>
      <c r="F7" s="124">
        <v>33655.4</v>
      </c>
      <c r="G7" s="97"/>
      <c r="H7" s="22"/>
      <c r="I7" s="98"/>
      <c r="J7" s="103"/>
      <c r="K7" s="109"/>
      <c r="L7" s="23"/>
      <c r="M7" s="110"/>
      <c r="N7" s="117"/>
      <c r="O7" s="45"/>
      <c r="P7" s="45"/>
      <c r="Q7" s="45"/>
      <c r="R7" s="116"/>
    </row>
    <row r="8" spans="1:18" ht="15.75" x14ac:dyDescent="0.25">
      <c r="A8" s="180"/>
      <c r="B8" s="181"/>
      <c r="C8" s="14">
        <v>45</v>
      </c>
      <c r="D8" s="20">
        <v>684649.8</v>
      </c>
      <c r="E8" s="20">
        <v>670741.46</v>
      </c>
      <c r="F8" s="124">
        <v>758192.5</v>
      </c>
      <c r="G8" s="97">
        <v>773356.35</v>
      </c>
      <c r="H8" s="22"/>
      <c r="I8" s="98">
        <f t="shared" si="0"/>
        <v>773356.35</v>
      </c>
      <c r="J8" s="103"/>
      <c r="K8" s="109">
        <f t="shared" ref="K8:K50" si="3">SUM(G8*1.015)</f>
        <v>784956.69524999987</v>
      </c>
      <c r="L8" s="23"/>
      <c r="M8" s="110">
        <f t="shared" si="1"/>
        <v>784956.69524999987</v>
      </c>
      <c r="N8" s="117">
        <f t="shared" ref="N8:N50" si="4">SUM(G8*1.017)</f>
        <v>786503.40794999991</v>
      </c>
      <c r="O8" s="45"/>
      <c r="P8" s="45"/>
      <c r="Q8" s="45"/>
      <c r="R8" s="116">
        <f t="shared" si="2"/>
        <v>786503.40794999991</v>
      </c>
    </row>
    <row r="9" spans="1:18" ht="15.75" x14ac:dyDescent="0.25">
      <c r="A9" s="180" t="s">
        <v>3</v>
      </c>
      <c r="B9" s="181" t="s">
        <v>103</v>
      </c>
      <c r="C9" s="14">
        <v>11</v>
      </c>
      <c r="D9" s="20">
        <v>8000</v>
      </c>
      <c r="E9" s="20">
        <v>0</v>
      </c>
      <c r="F9" s="124">
        <v>8000</v>
      </c>
      <c r="G9" s="97"/>
      <c r="H9" s="22"/>
      <c r="I9" s="98"/>
      <c r="J9" s="103"/>
      <c r="K9" s="109"/>
      <c r="L9" s="23"/>
      <c r="M9" s="110"/>
      <c r="N9" s="117"/>
      <c r="O9" s="45"/>
      <c r="P9" s="45"/>
      <c r="Q9" s="45"/>
      <c r="R9" s="116"/>
    </row>
    <row r="10" spans="1:18" ht="15.75" x14ac:dyDescent="0.25">
      <c r="A10" s="180"/>
      <c r="B10" s="181"/>
      <c r="C10" s="14">
        <v>45</v>
      </c>
      <c r="D10" s="20">
        <v>449248.01</v>
      </c>
      <c r="E10" s="20">
        <v>473237.67</v>
      </c>
      <c r="F10" s="124">
        <v>576865.76</v>
      </c>
      <c r="G10" s="97">
        <v>588403.07999999996</v>
      </c>
      <c r="H10" s="22"/>
      <c r="I10" s="98">
        <f t="shared" si="0"/>
        <v>588403.07999999996</v>
      </c>
      <c r="J10" s="103"/>
      <c r="K10" s="109">
        <f t="shared" si="3"/>
        <v>597229.12619999994</v>
      </c>
      <c r="L10" s="23"/>
      <c r="M10" s="110">
        <f t="shared" si="1"/>
        <v>597229.12619999994</v>
      </c>
      <c r="N10" s="117">
        <f t="shared" si="4"/>
        <v>598405.93235999986</v>
      </c>
      <c r="O10" s="45"/>
      <c r="P10" s="45"/>
      <c r="Q10" s="45"/>
      <c r="R10" s="116">
        <f t="shared" si="2"/>
        <v>598405.93235999986</v>
      </c>
    </row>
    <row r="11" spans="1:18" ht="15.75" x14ac:dyDescent="0.25">
      <c r="A11" s="180" t="s">
        <v>4</v>
      </c>
      <c r="B11" s="183" t="s">
        <v>104</v>
      </c>
      <c r="C11" s="14">
        <v>11</v>
      </c>
      <c r="D11" s="20">
        <v>82575.56</v>
      </c>
      <c r="E11" s="20">
        <v>43162.78</v>
      </c>
      <c r="F11" s="124">
        <v>41415.25</v>
      </c>
      <c r="G11" s="97"/>
      <c r="H11" s="22"/>
      <c r="I11" s="98"/>
      <c r="J11" s="103"/>
      <c r="K11" s="109"/>
      <c r="L11" s="23"/>
      <c r="M11" s="110"/>
      <c r="N11" s="117"/>
      <c r="O11" s="45"/>
      <c r="P11" s="45"/>
      <c r="Q11" s="45"/>
      <c r="R11" s="116"/>
    </row>
    <row r="12" spans="1:18" ht="15.75" x14ac:dyDescent="0.25">
      <c r="A12" s="180"/>
      <c r="B12" s="183"/>
      <c r="C12" s="14">
        <v>45</v>
      </c>
      <c r="D12" s="20">
        <v>1280030.21</v>
      </c>
      <c r="E12" s="20">
        <v>1423921.69</v>
      </c>
      <c r="F12" s="124">
        <v>1441229.05</v>
      </c>
      <c r="G12" s="97">
        <v>953098.51</v>
      </c>
      <c r="H12" s="22"/>
      <c r="I12" s="98">
        <f t="shared" si="0"/>
        <v>953098.51</v>
      </c>
      <c r="J12" s="103"/>
      <c r="K12" s="109">
        <f t="shared" si="3"/>
        <v>967394.98764999991</v>
      </c>
      <c r="L12" s="23"/>
      <c r="M12" s="110">
        <f t="shared" si="1"/>
        <v>967394.98764999991</v>
      </c>
      <c r="N12" s="117">
        <f t="shared" si="4"/>
        <v>969301.18466999987</v>
      </c>
      <c r="O12" s="45"/>
      <c r="P12" s="45"/>
      <c r="Q12" s="45"/>
      <c r="R12" s="116">
        <f t="shared" si="2"/>
        <v>969301.18466999987</v>
      </c>
    </row>
    <row r="13" spans="1:18" ht="15.75" x14ac:dyDescent="0.25">
      <c r="A13" s="180" t="s">
        <v>5</v>
      </c>
      <c r="B13" s="181" t="s">
        <v>105</v>
      </c>
      <c r="C13" s="14">
        <v>11</v>
      </c>
      <c r="D13" s="20">
        <v>20200</v>
      </c>
      <c r="E13" s="20">
        <v>76503.88</v>
      </c>
      <c r="F13" s="124">
        <v>12000</v>
      </c>
      <c r="G13" s="97"/>
      <c r="H13" s="22"/>
      <c r="I13" s="98"/>
      <c r="J13" s="103"/>
      <c r="K13" s="109"/>
      <c r="L13" s="23"/>
      <c r="M13" s="110"/>
      <c r="N13" s="117"/>
      <c r="O13" s="45"/>
      <c r="P13" s="45"/>
      <c r="Q13" s="45"/>
      <c r="R13" s="116"/>
    </row>
    <row r="14" spans="1:18" ht="15.75" x14ac:dyDescent="0.25">
      <c r="A14" s="180"/>
      <c r="B14" s="181"/>
      <c r="C14" s="14">
        <v>45</v>
      </c>
      <c r="D14" s="20">
        <v>628729.32999999996</v>
      </c>
      <c r="E14" s="20">
        <v>560004.26</v>
      </c>
      <c r="F14" s="124">
        <v>641863.74</v>
      </c>
      <c r="G14" s="97">
        <v>584831.01</v>
      </c>
      <c r="H14" s="22"/>
      <c r="I14" s="98">
        <f t="shared" si="0"/>
        <v>584831.01</v>
      </c>
      <c r="J14" s="103"/>
      <c r="K14" s="109">
        <f t="shared" si="3"/>
        <v>593603.47514999995</v>
      </c>
      <c r="L14" s="23"/>
      <c r="M14" s="110">
        <f t="shared" si="1"/>
        <v>593603.47514999995</v>
      </c>
      <c r="N14" s="117">
        <f t="shared" si="4"/>
        <v>594773.13717</v>
      </c>
      <c r="O14" s="45"/>
      <c r="P14" s="45"/>
      <c r="Q14" s="45"/>
      <c r="R14" s="116">
        <f t="shared" si="2"/>
        <v>594773.13717</v>
      </c>
    </row>
    <row r="15" spans="1:18" ht="15.75" x14ac:dyDescent="0.25">
      <c r="A15" s="180" t="s">
        <v>6</v>
      </c>
      <c r="B15" s="181" t="s">
        <v>106</v>
      </c>
      <c r="C15" s="14">
        <v>11</v>
      </c>
      <c r="D15" s="20">
        <v>32492.14</v>
      </c>
      <c r="E15" s="20"/>
      <c r="F15" s="124"/>
      <c r="G15" s="97"/>
      <c r="H15" s="22"/>
      <c r="I15" s="98"/>
      <c r="J15" s="103"/>
      <c r="K15" s="109"/>
      <c r="L15" s="23"/>
      <c r="M15" s="110"/>
      <c r="N15" s="117"/>
      <c r="O15" s="45"/>
      <c r="P15" s="45"/>
      <c r="Q15" s="45"/>
      <c r="R15" s="116"/>
    </row>
    <row r="16" spans="1:18" ht="15.75" x14ac:dyDescent="0.25">
      <c r="A16" s="180"/>
      <c r="B16" s="181"/>
      <c r="C16" s="14">
        <v>45</v>
      </c>
      <c r="D16" s="20">
        <v>1084298.8799999999</v>
      </c>
      <c r="E16" s="20">
        <v>971742.94</v>
      </c>
      <c r="F16" s="124">
        <v>487971.25</v>
      </c>
      <c r="G16" s="97">
        <v>486031.28</v>
      </c>
      <c r="H16" s="22"/>
      <c r="I16" s="98">
        <f t="shared" si="0"/>
        <v>486031.28</v>
      </c>
      <c r="J16" s="103"/>
      <c r="K16" s="109">
        <f t="shared" si="3"/>
        <v>493321.74919999996</v>
      </c>
      <c r="L16" s="23"/>
      <c r="M16" s="110">
        <f t="shared" si="1"/>
        <v>493321.74919999996</v>
      </c>
      <c r="N16" s="117">
        <f t="shared" si="4"/>
        <v>494293.81175999995</v>
      </c>
      <c r="O16" s="45"/>
      <c r="P16" s="45"/>
      <c r="Q16" s="45"/>
      <c r="R16" s="116">
        <f t="shared" si="2"/>
        <v>494293.81175999995</v>
      </c>
    </row>
    <row r="17" spans="1:18" ht="15.75" x14ac:dyDescent="0.25">
      <c r="A17" s="180" t="s">
        <v>7</v>
      </c>
      <c r="B17" s="181" t="s">
        <v>120</v>
      </c>
      <c r="C17" s="14">
        <v>11</v>
      </c>
      <c r="D17" s="20">
        <v>11845.02</v>
      </c>
      <c r="E17" s="20">
        <v>9918.2099999999991</v>
      </c>
      <c r="F17" s="124">
        <v>8100</v>
      </c>
      <c r="G17" s="97"/>
      <c r="H17" s="22"/>
      <c r="I17" s="98"/>
      <c r="J17" s="103"/>
      <c r="K17" s="109"/>
      <c r="L17" s="23"/>
      <c r="M17" s="110"/>
      <c r="N17" s="117"/>
      <c r="O17" s="45"/>
      <c r="P17" s="45"/>
      <c r="Q17" s="45"/>
      <c r="R17" s="116"/>
    </row>
    <row r="18" spans="1:18" ht="15.75" x14ac:dyDescent="0.25">
      <c r="A18" s="180"/>
      <c r="B18" s="181"/>
      <c r="C18" s="14">
        <v>45</v>
      </c>
      <c r="D18" s="20">
        <v>612277.37</v>
      </c>
      <c r="E18" s="20">
        <v>783568.01</v>
      </c>
      <c r="F18" s="124">
        <v>715470.13</v>
      </c>
      <c r="G18" s="97">
        <v>729779.53</v>
      </c>
      <c r="H18" s="22"/>
      <c r="I18" s="98">
        <f t="shared" si="0"/>
        <v>729779.53</v>
      </c>
      <c r="J18" s="103"/>
      <c r="K18" s="109">
        <f t="shared" si="3"/>
        <v>740726.22294999997</v>
      </c>
      <c r="L18" s="23"/>
      <c r="M18" s="110">
        <f t="shared" si="1"/>
        <v>740726.22294999997</v>
      </c>
      <c r="N18" s="117">
        <f t="shared" si="4"/>
        <v>742185.78200999997</v>
      </c>
      <c r="O18" s="45"/>
      <c r="P18" s="45"/>
      <c r="Q18" s="45"/>
      <c r="R18" s="116">
        <f t="shared" si="2"/>
        <v>742185.78200999997</v>
      </c>
    </row>
    <row r="19" spans="1:18" ht="15.75" x14ac:dyDescent="0.25">
      <c r="A19" s="180" t="s">
        <v>8</v>
      </c>
      <c r="B19" s="183" t="s">
        <v>107</v>
      </c>
      <c r="C19" s="14">
        <v>11</v>
      </c>
      <c r="D19" s="20">
        <v>119176.43</v>
      </c>
      <c r="E19" s="20">
        <v>73874.649999999994</v>
      </c>
      <c r="F19" s="124">
        <v>154302.10999999999</v>
      </c>
      <c r="G19" s="97"/>
      <c r="H19" s="22"/>
      <c r="I19" s="98"/>
      <c r="J19" s="103"/>
      <c r="K19" s="109"/>
      <c r="L19" s="23"/>
      <c r="M19" s="110"/>
      <c r="N19" s="117"/>
      <c r="O19" s="45"/>
      <c r="P19" s="45"/>
      <c r="Q19" s="45"/>
      <c r="R19" s="116"/>
    </row>
    <row r="20" spans="1:18" ht="15.75" x14ac:dyDescent="0.25">
      <c r="A20" s="180"/>
      <c r="B20" s="183"/>
      <c r="C20" s="14">
        <v>45</v>
      </c>
      <c r="D20" s="20">
        <v>1173002.51</v>
      </c>
      <c r="E20" s="20">
        <v>1184115.9099999999</v>
      </c>
      <c r="F20" s="124">
        <v>1747156</v>
      </c>
      <c r="G20" s="97">
        <v>1005268.39</v>
      </c>
      <c r="H20" s="22"/>
      <c r="I20" s="98">
        <f t="shared" si="0"/>
        <v>1005268.39</v>
      </c>
      <c r="J20" s="103"/>
      <c r="K20" s="109">
        <f t="shared" si="3"/>
        <v>1020347.4158499999</v>
      </c>
      <c r="L20" s="23"/>
      <c r="M20" s="110">
        <f t="shared" si="1"/>
        <v>1020347.4158499999</v>
      </c>
      <c r="N20" s="117">
        <f t="shared" si="4"/>
        <v>1022357.95263</v>
      </c>
      <c r="O20" s="45"/>
      <c r="P20" s="45"/>
      <c r="Q20" s="45"/>
      <c r="R20" s="116">
        <f t="shared" si="2"/>
        <v>1022357.95263</v>
      </c>
    </row>
    <row r="21" spans="1:18" ht="15.75" x14ac:dyDescent="0.25">
      <c r="A21" s="180" t="s">
        <v>9</v>
      </c>
      <c r="B21" s="181" t="s">
        <v>108</v>
      </c>
      <c r="C21" s="14">
        <v>11</v>
      </c>
      <c r="D21" s="20">
        <v>7823.43</v>
      </c>
      <c r="E21" s="20">
        <v>17596.87</v>
      </c>
      <c r="F21" s="124">
        <v>9049.85</v>
      </c>
      <c r="G21" s="97"/>
      <c r="H21" s="22"/>
      <c r="I21" s="98"/>
      <c r="J21" s="103"/>
      <c r="K21" s="109"/>
      <c r="L21" s="23"/>
      <c r="M21" s="110"/>
      <c r="N21" s="117"/>
      <c r="O21" s="45"/>
      <c r="P21" s="45"/>
      <c r="Q21" s="45"/>
      <c r="R21" s="116"/>
    </row>
    <row r="22" spans="1:18" ht="15.75" x14ac:dyDescent="0.25">
      <c r="A22" s="180"/>
      <c r="B22" s="181"/>
      <c r="C22" s="14">
        <v>45</v>
      </c>
      <c r="D22" s="20">
        <v>728977.55</v>
      </c>
      <c r="E22" s="20">
        <v>685375.44</v>
      </c>
      <c r="F22" s="125">
        <v>728705.44</v>
      </c>
      <c r="G22" s="99">
        <v>743279.55</v>
      </c>
      <c r="H22" s="25"/>
      <c r="I22" s="98">
        <f t="shared" si="0"/>
        <v>743279.55</v>
      </c>
      <c r="J22" s="103"/>
      <c r="K22" s="109">
        <f t="shared" si="3"/>
        <v>754428.74324999994</v>
      </c>
      <c r="L22" s="26"/>
      <c r="M22" s="110">
        <f t="shared" si="1"/>
        <v>754428.74324999994</v>
      </c>
      <c r="N22" s="117">
        <f t="shared" si="4"/>
        <v>755915.30235000001</v>
      </c>
      <c r="O22" s="45"/>
      <c r="P22" s="45"/>
      <c r="Q22" s="45"/>
      <c r="R22" s="116">
        <f t="shared" si="2"/>
        <v>755915.30235000001</v>
      </c>
    </row>
    <row r="23" spans="1:18" ht="15.75" x14ac:dyDescent="0.25">
      <c r="A23" s="194" t="s">
        <v>10</v>
      </c>
      <c r="B23" s="195" t="s">
        <v>109</v>
      </c>
      <c r="C23" s="14">
        <v>11</v>
      </c>
      <c r="D23" s="34">
        <v>48912.62</v>
      </c>
      <c r="E23" s="34">
        <v>52975.09</v>
      </c>
      <c r="F23" s="124">
        <v>34294.639999999999</v>
      </c>
      <c r="G23" s="97"/>
      <c r="H23" s="22"/>
      <c r="I23" s="98"/>
      <c r="J23" s="103"/>
      <c r="K23" s="109"/>
      <c r="L23" s="23"/>
      <c r="M23" s="110"/>
      <c r="N23" s="117"/>
      <c r="O23" s="45"/>
      <c r="P23" s="45"/>
      <c r="Q23" s="45"/>
      <c r="R23" s="116"/>
    </row>
    <row r="24" spans="1:18" ht="15.75" x14ac:dyDescent="0.25">
      <c r="A24" s="194"/>
      <c r="B24" s="195"/>
      <c r="C24" s="14">
        <v>45</v>
      </c>
      <c r="D24" s="34">
        <v>776150.15</v>
      </c>
      <c r="E24" s="34">
        <v>709398.25</v>
      </c>
      <c r="F24" s="124">
        <v>647436.89</v>
      </c>
      <c r="G24" s="97">
        <v>660385.63</v>
      </c>
      <c r="H24" s="22"/>
      <c r="I24" s="98">
        <f t="shared" si="0"/>
        <v>660385.63</v>
      </c>
      <c r="J24" s="103"/>
      <c r="K24" s="109">
        <f t="shared" si="3"/>
        <v>670291.41444999992</v>
      </c>
      <c r="L24" s="23"/>
      <c r="M24" s="110">
        <f t="shared" si="1"/>
        <v>670291.41444999992</v>
      </c>
      <c r="N24" s="117">
        <f t="shared" si="4"/>
        <v>671612.18570999999</v>
      </c>
      <c r="O24" s="45"/>
      <c r="P24" s="45"/>
      <c r="Q24" s="45"/>
      <c r="R24" s="116">
        <f t="shared" si="2"/>
        <v>671612.18570999999</v>
      </c>
    </row>
    <row r="25" spans="1:18" ht="15.75" x14ac:dyDescent="0.25">
      <c r="A25" s="180" t="s">
        <v>11</v>
      </c>
      <c r="B25" s="183" t="s">
        <v>110</v>
      </c>
      <c r="C25" s="14">
        <v>11</v>
      </c>
      <c r="D25" s="20">
        <v>28123.25</v>
      </c>
      <c r="E25" s="34">
        <v>47223.38</v>
      </c>
      <c r="F25" s="124">
        <v>55881.4</v>
      </c>
      <c r="G25" s="97"/>
      <c r="H25" s="22"/>
      <c r="I25" s="98"/>
      <c r="J25" s="103"/>
      <c r="K25" s="109"/>
      <c r="L25" s="23"/>
      <c r="M25" s="110"/>
      <c r="N25" s="117"/>
      <c r="O25" s="45"/>
      <c r="P25" s="45"/>
      <c r="Q25" s="45"/>
      <c r="R25" s="116"/>
    </row>
    <row r="26" spans="1:18" ht="15.75" x14ac:dyDescent="0.25">
      <c r="A26" s="180"/>
      <c r="B26" s="183"/>
      <c r="C26" s="14">
        <v>45</v>
      </c>
      <c r="D26" s="20">
        <v>1030033.67</v>
      </c>
      <c r="E26" s="34">
        <v>922447.45</v>
      </c>
      <c r="F26" s="124">
        <v>761913.68</v>
      </c>
      <c r="G26" s="97">
        <v>770000</v>
      </c>
      <c r="H26" s="22"/>
      <c r="I26" s="98">
        <f t="shared" si="0"/>
        <v>770000</v>
      </c>
      <c r="J26" s="103"/>
      <c r="K26" s="109">
        <f t="shared" si="3"/>
        <v>781549.99999999988</v>
      </c>
      <c r="L26" s="23"/>
      <c r="M26" s="110">
        <f t="shared" si="1"/>
        <v>781549.99999999988</v>
      </c>
      <c r="N26" s="117">
        <f t="shared" si="4"/>
        <v>783089.99999999988</v>
      </c>
      <c r="O26" s="45"/>
      <c r="P26" s="45"/>
      <c r="Q26" s="45"/>
      <c r="R26" s="116">
        <f t="shared" si="2"/>
        <v>783089.99999999988</v>
      </c>
    </row>
    <row r="27" spans="1:18" ht="15.75" x14ac:dyDescent="0.25">
      <c r="A27" s="180" t="s">
        <v>12</v>
      </c>
      <c r="B27" s="181" t="s">
        <v>111</v>
      </c>
      <c r="C27" s="14">
        <v>11</v>
      </c>
      <c r="D27" s="20">
        <v>42488.77</v>
      </c>
      <c r="E27" s="20">
        <v>37660.379999999997</v>
      </c>
      <c r="F27" s="124"/>
      <c r="G27" s="97"/>
      <c r="H27" s="22"/>
      <c r="I27" s="98"/>
      <c r="J27" s="103"/>
      <c r="K27" s="109"/>
      <c r="L27" s="23"/>
      <c r="M27" s="110"/>
      <c r="N27" s="117"/>
      <c r="O27" s="45"/>
      <c r="P27" s="45"/>
      <c r="Q27" s="45"/>
      <c r="R27" s="116"/>
    </row>
    <row r="28" spans="1:18" ht="15.75" x14ac:dyDescent="0.25">
      <c r="A28" s="180"/>
      <c r="B28" s="181"/>
      <c r="C28" s="14">
        <v>45</v>
      </c>
      <c r="D28" s="20">
        <v>430000</v>
      </c>
      <c r="E28" s="20">
        <v>416187.03</v>
      </c>
      <c r="F28" s="124">
        <v>430000</v>
      </c>
      <c r="G28" s="97">
        <v>430000</v>
      </c>
      <c r="H28" s="22"/>
      <c r="I28" s="98">
        <f t="shared" si="0"/>
        <v>430000</v>
      </c>
      <c r="J28" s="103"/>
      <c r="K28" s="109">
        <f t="shared" si="3"/>
        <v>436449.99999999994</v>
      </c>
      <c r="L28" s="23"/>
      <c r="M28" s="110">
        <f t="shared" si="1"/>
        <v>436449.99999999994</v>
      </c>
      <c r="N28" s="117">
        <f t="shared" si="4"/>
        <v>437309.99999999994</v>
      </c>
      <c r="O28" s="45"/>
      <c r="P28" s="45"/>
      <c r="Q28" s="45"/>
      <c r="R28" s="116">
        <f t="shared" si="2"/>
        <v>437309.99999999994</v>
      </c>
    </row>
    <row r="29" spans="1:18" ht="15.75" x14ac:dyDescent="0.25">
      <c r="A29" s="180" t="s">
        <v>13</v>
      </c>
      <c r="B29" s="181" t="s">
        <v>112</v>
      </c>
      <c r="C29" s="14">
        <v>11</v>
      </c>
      <c r="D29" s="20">
        <v>32722.46</v>
      </c>
      <c r="E29" s="20">
        <v>16570.63</v>
      </c>
      <c r="F29" s="124">
        <v>20000</v>
      </c>
      <c r="G29" s="97"/>
      <c r="H29" s="22"/>
      <c r="I29" s="98"/>
      <c r="J29" s="103"/>
      <c r="K29" s="109"/>
      <c r="L29" s="23"/>
      <c r="M29" s="110"/>
      <c r="N29" s="117"/>
      <c r="O29" s="45"/>
      <c r="P29" s="45"/>
      <c r="Q29" s="45"/>
      <c r="R29" s="116"/>
    </row>
    <row r="30" spans="1:18" ht="15.75" x14ac:dyDescent="0.25">
      <c r="A30" s="180"/>
      <c r="B30" s="181"/>
      <c r="C30" s="14">
        <v>45</v>
      </c>
      <c r="D30" s="20">
        <v>847301.22</v>
      </c>
      <c r="E30" s="20">
        <v>1119749.0900000001</v>
      </c>
      <c r="F30" s="124">
        <v>781038.8</v>
      </c>
      <c r="G30" s="97">
        <v>777911.64</v>
      </c>
      <c r="H30" s="22"/>
      <c r="I30" s="98">
        <f t="shared" si="0"/>
        <v>777911.64</v>
      </c>
      <c r="J30" s="103"/>
      <c r="K30" s="109">
        <f t="shared" si="3"/>
        <v>789580.31459999993</v>
      </c>
      <c r="L30" s="23"/>
      <c r="M30" s="110">
        <f t="shared" si="1"/>
        <v>789580.31459999993</v>
      </c>
      <c r="N30" s="117">
        <f t="shared" si="4"/>
        <v>791136.13787999994</v>
      </c>
      <c r="O30" s="45"/>
      <c r="P30" s="45"/>
      <c r="Q30" s="45"/>
      <c r="R30" s="116">
        <f t="shared" si="2"/>
        <v>791136.13787999994</v>
      </c>
    </row>
    <row r="31" spans="1:18" ht="15.75" x14ac:dyDescent="0.25">
      <c r="A31" s="180" t="s">
        <v>14</v>
      </c>
      <c r="B31" s="181" t="s">
        <v>113</v>
      </c>
      <c r="C31" s="14">
        <v>11</v>
      </c>
      <c r="D31" s="20">
        <v>33188.300000000003</v>
      </c>
      <c r="E31" s="20">
        <v>46705.760000000002</v>
      </c>
      <c r="F31" s="124">
        <v>25670.1</v>
      </c>
      <c r="G31" s="97"/>
      <c r="H31" s="22"/>
      <c r="I31" s="98"/>
      <c r="J31" s="103"/>
      <c r="K31" s="109"/>
      <c r="L31" s="23"/>
      <c r="M31" s="110"/>
      <c r="N31" s="117"/>
      <c r="O31" s="45"/>
      <c r="P31" s="45"/>
      <c r="Q31" s="45"/>
      <c r="R31" s="116"/>
    </row>
    <row r="32" spans="1:18" ht="15.75" x14ac:dyDescent="0.25">
      <c r="A32" s="180"/>
      <c r="B32" s="181"/>
      <c r="C32" s="14">
        <v>45</v>
      </c>
      <c r="D32" s="20">
        <v>329002.42</v>
      </c>
      <c r="E32" s="20">
        <v>361496.32000000001</v>
      </c>
      <c r="F32" s="124">
        <v>373430.74</v>
      </c>
      <c r="G32" s="97">
        <v>380899.35</v>
      </c>
      <c r="H32" s="22"/>
      <c r="I32" s="98">
        <f t="shared" si="0"/>
        <v>380899.35</v>
      </c>
      <c r="J32" s="103"/>
      <c r="K32" s="109">
        <f t="shared" si="3"/>
        <v>386612.84024999995</v>
      </c>
      <c r="L32" s="23"/>
      <c r="M32" s="110">
        <f t="shared" si="1"/>
        <v>386612.84024999995</v>
      </c>
      <c r="N32" s="117">
        <f t="shared" si="4"/>
        <v>387374.63894999993</v>
      </c>
      <c r="O32" s="45"/>
      <c r="P32" s="45"/>
      <c r="Q32" s="45"/>
      <c r="R32" s="116">
        <f t="shared" si="2"/>
        <v>387374.63894999993</v>
      </c>
    </row>
    <row r="33" spans="1:18" ht="15.75" x14ac:dyDescent="0.25">
      <c r="A33" s="194" t="s">
        <v>15</v>
      </c>
      <c r="B33" s="195" t="s">
        <v>114</v>
      </c>
      <c r="C33" s="14">
        <v>11</v>
      </c>
      <c r="D33" s="34">
        <v>0</v>
      </c>
      <c r="E33" s="34"/>
      <c r="F33" s="124"/>
      <c r="G33" s="97"/>
      <c r="H33" s="22"/>
      <c r="I33" s="98"/>
      <c r="J33" s="103"/>
      <c r="K33" s="109"/>
      <c r="L33" s="23"/>
      <c r="M33" s="110"/>
      <c r="N33" s="117"/>
      <c r="O33" s="45"/>
      <c r="P33" s="45"/>
      <c r="Q33" s="45"/>
      <c r="R33" s="116"/>
    </row>
    <row r="34" spans="1:18" ht="15.75" x14ac:dyDescent="0.25">
      <c r="A34" s="194"/>
      <c r="B34" s="195"/>
      <c r="C34" s="14">
        <v>45</v>
      </c>
      <c r="D34" s="34">
        <v>1156781.7</v>
      </c>
      <c r="E34" s="34">
        <v>942581.96</v>
      </c>
      <c r="F34" s="124">
        <v>950984.32</v>
      </c>
      <c r="G34" s="97">
        <v>970004.01</v>
      </c>
      <c r="H34" s="22"/>
      <c r="I34" s="98">
        <f t="shared" si="0"/>
        <v>970004.01</v>
      </c>
      <c r="J34" s="103"/>
      <c r="K34" s="109">
        <f t="shared" si="3"/>
        <v>984554.07014999993</v>
      </c>
      <c r="L34" s="23"/>
      <c r="M34" s="110">
        <f t="shared" si="1"/>
        <v>984554.07014999993</v>
      </c>
      <c r="N34" s="117">
        <f t="shared" si="4"/>
        <v>986494.07816999988</v>
      </c>
      <c r="O34" s="45"/>
      <c r="P34" s="45"/>
      <c r="Q34" s="45"/>
      <c r="R34" s="116">
        <f t="shared" si="2"/>
        <v>986494.07816999988</v>
      </c>
    </row>
    <row r="35" spans="1:18" ht="15.75" x14ac:dyDescent="0.25">
      <c r="A35" s="180" t="s">
        <v>16</v>
      </c>
      <c r="B35" s="183" t="s">
        <v>138</v>
      </c>
      <c r="C35" s="14">
        <v>11</v>
      </c>
      <c r="D35" s="20">
        <v>113345.21</v>
      </c>
      <c r="E35" s="20">
        <v>349157.21</v>
      </c>
      <c r="F35" s="124">
        <v>352893.56</v>
      </c>
      <c r="G35" s="97"/>
      <c r="H35" s="22"/>
      <c r="I35" s="98"/>
      <c r="J35" s="103"/>
      <c r="K35" s="109"/>
      <c r="L35" s="23"/>
      <c r="M35" s="110"/>
      <c r="N35" s="117"/>
      <c r="O35" s="45"/>
      <c r="P35" s="45"/>
      <c r="Q35" s="45"/>
      <c r="R35" s="116"/>
    </row>
    <row r="36" spans="1:18" ht="15.75" x14ac:dyDescent="0.25">
      <c r="A36" s="180"/>
      <c r="B36" s="183"/>
      <c r="C36" s="14">
        <v>45</v>
      </c>
      <c r="D36" s="20">
        <v>885801.66</v>
      </c>
      <c r="E36" s="20">
        <v>1097354.2</v>
      </c>
      <c r="F36" s="124">
        <v>885931.74</v>
      </c>
      <c r="G36" s="97">
        <v>820520.37</v>
      </c>
      <c r="H36" s="22"/>
      <c r="I36" s="98">
        <f t="shared" si="0"/>
        <v>820520.37</v>
      </c>
      <c r="J36" s="103"/>
      <c r="K36" s="109">
        <f t="shared" si="3"/>
        <v>832828.17554999993</v>
      </c>
      <c r="L36" s="23"/>
      <c r="M36" s="110">
        <f t="shared" si="1"/>
        <v>832828.17554999993</v>
      </c>
      <c r="N36" s="117">
        <f t="shared" si="4"/>
        <v>834469.21628999989</v>
      </c>
      <c r="O36" s="45"/>
      <c r="P36" s="45"/>
      <c r="Q36" s="45"/>
      <c r="R36" s="116">
        <f t="shared" si="2"/>
        <v>834469.21628999989</v>
      </c>
    </row>
    <row r="37" spans="1:18" ht="15.75" x14ac:dyDescent="0.25">
      <c r="A37" s="194" t="s">
        <v>17</v>
      </c>
      <c r="B37" s="195" t="s">
        <v>115</v>
      </c>
      <c r="C37" s="14">
        <v>11</v>
      </c>
      <c r="D37" s="34">
        <v>33457.919999999998</v>
      </c>
      <c r="E37" s="34">
        <v>92302.16</v>
      </c>
      <c r="F37" s="124"/>
      <c r="G37" s="97"/>
      <c r="H37" s="22"/>
      <c r="I37" s="98"/>
      <c r="J37" s="103"/>
      <c r="K37" s="109"/>
      <c r="L37" s="23"/>
      <c r="M37" s="110"/>
      <c r="N37" s="117"/>
      <c r="O37" s="45"/>
      <c r="P37" s="45"/>
      <c r="Q37" s="45"/>
      <c r="R37" s="116"/>
    </row>
    <row r="38" spans="1:18" ht="15.75" x14ac:dyDescent="0.25">
      <c r="A38" s="194"/>
      <c r="B38" s="195"/>
      <c r="C38" s="14">
        <v>45</v>
      </c>
      <c r="D38" s="34">
        <v>850073.63</v>
      </c>
      <c r="E38" s="34">
        <v>856861.89</v>
      </c>
      <c r="F38" s="124">
        <v>894304.54</v>
      </c>
      <c r="G38" s="97">
        <v>912190.63</v>
      </c>
      <c r="H38" s="22"/>
      <c r="I38" s="98">
        <f t="shared" si="0"/>
        <v>912190.63</v>
      </c>
      <c r="J38" s="103"/>
      <c r="K38" s="109">
        <f t="shared" si="3"/>
        <v>925873.48944999988</v>
      </c>
      <c r="L38" s="23"/>
      <c r="M38" s="110">
        <f t="shared" si="1"/>
        <v>925873.48944999988</v>
      </c>
      <c r="N38" s="117">
        <f t="shared" si="4"/>
        <v>927697.87070999993</v>
      </c>
      <c r="O38" s="45"/>
      <c r="P38" s="45"/>
      <c r="Q38" s="45"/>
      <c r="R38" s="116">
        <f t="shared" si="2"/>
        <v>927697.87070999993</v>
      </c>
    </row>
    <row r="39" spans="1:18" ht="15.75" x14ac:dyDescent="0.25">
      <c r="A39" s="194" t="s">
        <v>18</v>
      </c>
      <c r="B39" s="35" t="s">
        <v>116</v>
      </c>
      <c r="C39" s="14">
        <v>11</v>
      </c>
      <c r="D39" s="34">
        <v>38453.25</v>
      </c>
      <c r="E39" s="34">
        <v>53304.78</v>
      </c>
      <c r="F39" s="124">
        <v>57021.9</v>
      </c>
      <c r="G39" s="97"/>
      <c r="H39" s="22"/>
      <c r="I39" s="98"/>
      <c r="J39" s="103"/>
      <c r="K39" s="109"/>
      <c r="L39" s="23"/>
      <c r="M39" s="110"/>
      <c r="N39" s="117"/>
      <c r="O39" s="45"/>
      <c r="P39" s="45"/>
      <c r="Q39" s="45"/>
      <c r="R39" s="116"/>
    </row>
    <row r="40" spans="1:18" ht="15.75" x14ac:dyDescent="0.25">
      <c r="A40" s="194"/>
      <c r="B40" s="36" t="s">
        <v>117</v>
      </c>
      <c r="C40" s="14">
        <v>45</v>
      </c>
      <c r="D40" s="34">
        <v>721281.97</v>
      </c>
      <c r="E40" s="34">
        <v>898655.68</v>
      </c>
      <c r="F40" s="124">
        <v>881777.98</v>
      </c>
      <c r="G40" s="97">
        <v>708163.54</v>
      </c>
      <c r="H40" s="22"/>
      <c r="I40" s="98">
        <f t="shared" si="0"/>
        <v>708163.54</v>
      </c>
      <c r="J40" s="103"/>
      <c r="K40" s="109">
        <f t="shared" si="3"/>
        <v>718785.99309999996</v>
      </c>
      <c r="L40" s="23"/>
      <c r="M40" s="110">
        <f t="shared" si="1"/>
        <v>718785.99309999996</v>
      </c>
      <c r="N40" s="117">
        <f t="shared" si="4"/>
        <v>720202.32017999992</v>
      </c>
      <c r="O40" s="45"/>
      <c r="P40" s="45"/>
      <c r="Q40" s="45"/>
      <c r="R40" s="116">
        <f t="shared" si="2"/>
        <v>720202.32017999992</v>
      </c>
    </row>
    <row r="41" spans="1:18" ht="15.75" x14ac:dyDescent="0.25">
      <c r="A41" s="180" t="s">
        <v>19</v>
      </c>
      <c r="B41" s="181" t="s">
        <v>118</v>
      </c>
      <c r="C41" s="14">
        <v>11</v>
      </c>
      <c r="D41" s="20">
        <v>85544.99</v>
      </c>
      <c r="E41" s="20">
        <v>47364.2</v>
      </c>
      <c r="F41" s="124">
        <v>71009.05</v>
      </c>
      <c r="G41" s="97"/>
      <c r="H41" s="22"/>
      <c r="I41" s="98"/>
      <c r="J41" s="103"/>
      <c r="K41" s="109"/>
      <c r="L41" s="23"/>
      <c r="M41" s="110"/>
      <c r="N41" s="117"/>
      <c r="O41" s="45"/>
      <c r="P41" s="45"/>
      <c r="Q41" s="45"/>
      <c r="R41" s="116"/>
    </row>
    <row r="42" spans="1:18" ht="15.75" x14ac:dyDescent="0.25">
      <c r="A42" s="180"/>
      <c r="B42" s="181"/>
      <c r="C42" s="14">
        <v>45</v>
      </c>
      <c r="D42" s="20">
        <v>1167038.8</v>
      </c>
      <c r="E42" s="20">
        <v>948195.98</v>
      </c>
      <c r="F42" s="124">
        <v>910632.28</v>
      </c>
      <c r="G42" s="97">
        <v>891349.19099999999</v>
      </c>
      <c r="H42" s="22"/>
      <c r="I42" s="98">
        <f t="shared" si="0"/>
        <v>891349.19099999999</v>
      </c>
      <c r="J42" s="103"/>
      <c r="K42" s="109">
        <f t="shared" si="3"/>
        <v>904719.42886499991</v>
      </c>
      <c r="L42" s="23"/>
      <c r="M42" s="110">
        <f t="shared" si="1"/>
        <v>904719.42886499991</v>
      </c>
      <c r="N42" s="117">
        <f t="shared" si="4"/>
        <v>906502.12724699988</v>
      </c>
      <c r="O42" s="45"/>
      <c r="P42" s="45"/>
      <c r="Q42" s="45"/>
      <c r="R42" s="116">
        <f t="shared" si="2"/>
        <v>906502.12724699988</v>
      </c>
    </row>
    <row r="43" spans="1:18" ht="15.75" x14ac:dyDescent="0.25">
      <c r="A43" s="180" t="s">
        <v>85</v>
      </c>
      <c r="B43" s="181" t="s">
        <v>119</v>
      </c>
      <c r="C43" s="14">
        <v>11</v>
      </c>
      <c r="D43" s="20">
        <v>108591.7</v>
      </c>
      <c r="E43" s="20">
        <v>81582.009999999995</v>
      </c>
      <c r="F43" s="124"/>
      <c r="G43" s="97"/>
      <c r="H43" s="22"/>
      <c r="I43" s="98"/>
      <c r="J43" s="103"/>
      <c r="K43" s="109"/>
      <c r="L43" s="23"/>
      <c r="M43" s="110"/>
      <c r="N43" s="117"/>
      <c r="O43" s="45"/>
      <c r="P43" s="45"/>
      <c r="Q43" s="45"/>
      <c r="R43" s="116"/>
    </row>
    <row r="44" spans="1:18" ht="15.75" x14ac:dyDescent="0.25">
      <c r="A44" s="180"/>
      <c r="B44" s="181"/>
      <c r="C44" s="14">
        <v>45</v>
      </c>
      <c r="D44" s="20">
        <v>1320785.8700000001</v>
      </c>
      <c r="E44" s="20">
        <v>1303199.92</v>
      </c>
      <c r="F44" s="124">
        <v>1222834.4099999999</v>
      </c>
      <c r="G44" s="97">
        <v>1247291.1000000001</v>
      </c>
      <c r="H44" s="22"/>
      <c r="I44" s="98">
        <f t="shared" si="0"/>
        <v>1247291.1000000001</v>
      </c>
      <c r="J44" s="103"/>
      <c r="K44" s="109">
        <f t="shared" si="3"/>
        <v>1266000.4664999999</v>
      </c>
      <c r="L44" s="23"/>
      <c r="M44" s="110">
        <f t="shared" si="1"/>
        <v>1266000.4664999999</v>
      </c>
      <c r="N44" s="117">
        <f t="shared" si="4"/>
        <v>1268495.0486999999</v>
      </c>
      <c r="O44" s="45"/>
      <c r="P44" s="45"/>
      <c r="Q44" s="45"/>
      <c r="R44" s="116">
        <f t="shared" si="2"/>
        <v>1268495.0486999999</v>
      </c>
    </row>
    <row r="45" spans="1:18" ht="15.75" x14ac:dyDescent="0.25">
      <c r="A45" s="180" t="s">
        <v>87</v>
      </c>
      <c r="B45" s="181" t="s">
        <v>135</v>
      </c>
      <c r="C45" s="14">
        <v>11</v>
      </c>
      <c r="D45" s="20">
        <v>156625</v>
      </c>
      <c r="E45" s="20">
        <v>0</v>
      </c>
      <c r="F45" s="124"/>
      <c r="G45" s="97"/>
      <c r="H45" s="22"/>
      <c r="I45" s="98"/>
      <c r="J45" s="103"/>
      <c r="K45" s="109"/>
      <c r="L45" s="23"/>
      <c r="M45" s="110"/>
      <c r="N45" s="117"/>
      <c r="O45" s="45"/>
      <c r="P45" s="45"/>
      <c r="Q45" s="45"/>
      <c r="R45" s="116"/>
    </row>
    <row r="46" spans="1:18" ht="15.75" x14ac:dyDescent="0.25">
      <c r="A46" s="180"/>
      <c r="B46" s="181"/>
      <c r="C46" s="14">
        <v>45</v>
      </c>
      <c r="D46" s="20">
        <v>1935887.12</v>
      </c>
      <c r="E46" s="20">
        <v>1607230.4</v>
      </c>
      <c r="F46" s="124">
        <v>1703218</v>
      </c>
      <c r="G46" s="97">
        <v>1737282.36</v>
      </c>
      <c r="H46" s="22"/>
      <c r="I46" s="98">
        <f t="shared" si="0"/>
        <v>1737282.36</v>
      </c>
      <c r="J46" s="103"/>
      <c r="K46" s="109">
        <f t="shared" si="3"/>
        <v>1763341.5954</v>
      </c>
      <c r="L46" s="23"/>
      <c r="M46" s="110">
        <f t="shared" si="1"/>
        <v>1763341.5954</v>
      </c>
      <c r="N46" s="117">
        <f t="shared" si="4"/>
        <v>1766816.1601199999</v>
      </c>
      <c r="O46" s="45"/>
      <c r="P46" s="45"/>
      <c r="Q46" s="45"/>
      <c r="R46" s="116">
        <f t="shared" si="2"/>
        <v>1766816.1601199999</v>
      </c>
    </row>
    <row r="47" spans="1:18" ht="15.75" x14ac:dyDescent="0.25">
      <c r="A47" s="180" t="s">
        <v>89</v>
      </c>
      <c r="B47" s="181" t="s">
        <v>136</v>
      </c>
      <c r="C47" s="14">
        <v>11</v>
      </c>
      <c r="D47" s="20"/>
      <c r="E47" s="20"/>
      <c r="F47" s="124"/>
      <c r="G47" s="97">
        <f>SUM(G6:G46)</f>
        <v>17183410.620999999</v>
      </c>
      <c r="H47" s="22"/>
      <c r="I47" s="98">
        <f t="shared" si="0"/>
        <v>17183410.620999999</v>
      </c>
      <c r="J47" s="103"/>
      <c r="K47" s="109"/>
      <c r="L47" s="23"/>
      <c r="M47" s="110">
        <f t="shared" si="1"/>
        <v>0</v>
      </c>
      <c r="N47" s="117"/>
      <c r="O47" s="45"/>
      <c r="P47" s="45"/>
      <c r="Q47" s="45"/>
      <c r="R47" s="116">
        <f t="shared" si="2"/>
        <v>0</v>
      </c>
    </row>
    <row r="48" spans="1:18" ht="15.75" x14ac:dyDescent="0.25">
      <c r="A48" s="180"/>
      <c r="B48" s="181"/>
      <c r="C48" s="14">
        <v>45</v>
      </c>
      <c r="D48" s="20"/>
      <c r="E48" s="20"/>
      <c r="F48" s="124">
        <v>1373174.55</v>
      </c>
      <c r="G48" s="97">
        <v>2459368.92</v>
      </c>
      <c r="H48" s="22"/>
      <c r="I48" s="98">
        <f t="shared" si="0"/>
        <v>2459368.92</v>
      </c>
      <c r="J48" s="103"/>
      <c r="K48" s="109">
        <f t="shared" si="3"/>
        <v>2496259.4537999998</v>
      </c>
      <c r="L48" s="23"/>
      <c r="M48" s="110">
        <f t="shared" si="1"/>
        <v>2496259.4537999998</v>
      </c>
      <c r="N48" s="117">
        <f t="shared" si="4"/>
        <v>2501178.1916399999</v>
      </c>
      <c r="O48" s="45"/>
      <c r="P48" s="45"/>
      <c r="Q48" s="45"/>
      <c r="R48" s="116">
        <f t="shared" si="2"/>
        <v>2501178.1916399999</v>
      </c>
    </row>
    <row r="49" spans="1:18" ht="15.75" customHeight="1" x14ac:dyDescent="0.25">
      <c r="A49" s="180" t="s">
        <v>91</v>
      </c>
      <c r="B49" s="183" t="s">
        <v>137</v>
      </c>
      <c r="C49" s="14">
        <v>11</v>
      </c>
      <c r="D49" s="21"/>
      <c r="E49" s="21"/>
      <c r="F49" s="124"/>
      <c r="G49" s="97"/>
      <c r="H49" s="22"/>
      <c r="I49" s="98"/>
      <c r="J49" s="103"/>
      <c r="K49" s="109"/>
      <c r="L49" s="23"/>
      <c r="M49" s="110"/>
      <c r="N49" s="117"/>
      <c r="O49" s="45"/>
      <c r="P49" s="45"/>
      <c r="Q49" s="45"/>
      <c r="R49" s="116"/>
    </row>
    <row r="50" spans="1:18" ht="16.5" thickBot="1" x14ac:dyDescent="0.3">
      <c r="A50" s="182"/>
      <c r="B50" s="184"/>
      <c r="C50" s="14">
        <v>45</v>
      </c>
      <c r="D50" s="89"/>
      <c r="E50" s="89"/>
      <c r="F50" s="127"/>
      <c r="G50" s="100">
        <v>663000</v>
      </c>
      <c r="H50" s="90"/>
      <c r="I50" s="101">
        <f t="shared" si="0"/>
        <v>663000</v>
      </c>
      <c r="J50" s="104"/>
      <c r="K50" s="111">
        <f t="shared" si="3"/>
        <v>672944.99999999988</v>
      </c>
      <c r="L50" s="112"/>
      <c r="M50" s="113">
        <f t="shared" si="1"/>
        <v>672944.99999999988</v>
      </c>
      <c r="N50" s="118">
        <f t="shared" si="4"/>
        <v>674270.99999999988</v>
      </c>
      <c r="O50" s="119"/>
      <c r="P50" s="119"/>
      <c r="Q50" s="119"/>
      <c r="R50" s="120">
        <f t="shared" si="2"/>
        <v>674270.99999999988</v>
      </c>
    </row>
    <row r="51" spans="1:18" ht="15" customHeight="1" x14ac:dyDescent="0.25">
      <c r="G51" s="37"/>
      <c r="H51" s="37"/>
      <c r="I51" s="37"/>
      <c r="J51" s="37"/>
      <c r="K51" s="37"/>
      <c r="L51" s="37"/>
      <c r="M51" s="37"/>
      <c r="N51" s="49"/>
      <c r="O51" s="49"/>
      <c r="P51" s="49"/>
      <c r="Q51" s="49"/>
      <c r="R51" s="49"/>
    </row>
    <row r="52" spans="1:18" ht="15.75" x14ac:dyDescent="0.25">
      <c r="F52" s="1"/>
      <c r="G52" s="37"/>
      <c r="H52" s="37"/>
      <c r="I52" s="37"/>
      <c r="J52" s="37"/>
      <c r="K52" s="37"/>
      <c r="L52" s="37"/>
      <c r="M52" s="37"/>
      <c r="N52" s="49"/>
      <c r="O52" s="49"/>
      <c r="P52" s="49"/>
      <c r="Q52" s="49"/>
      <c r="R52" s="49"/>
    </row>
    <row r="53" spans="1:18" ht="15.75" x14ac:dyDescent="0.25">
      <c r="B53" s="2" t="s">
        <v>150</v>
      </c>
      <c r="G53" s="37"/>
      <c r="H53" s="37"/>
      <c r="I53" s="37"/>
      <c r="J53" s="37"/>
      <c r="K53" s="37"/>
      <c r="L53" s="37"/>
      <c r="M53" s="37"/>
      <c r="N53" s="49"/>
      <c r="O53" s="49"/>
      <c r="P53" s="49"/>
      <c r="Q53" s="49"/>
      <c r="R53" s="49"/>
    </row>
    <row r="54" spans="1:18" ht="15.75" x14ac:dyDescent="0.25">
      <c r="B54" t="s">
        <v>151</v>
      </c>
      <c r="G54" s="37"/>
      <c r="H54" s="37"/>
      <c r="I54" s="37"/>
      <c r="J54" s="37"/>
      <c r="K54" s="37"/>
      <c r="L54" s="37"/>
      <c r="M54" s="37"/>
      <c r="N54" s="49"/>
      <c r="O54" s="49"/>
      <c r="P54" s="49"/>
      <c r="Q54" s="49"/>
      <c r="R54" s="49"/>
    </row>
    <row r="55" spans="1:18" ht="15.75" x14ac:dyDescent="0.25">
      <c r="G55" s="37"/>
      <c r="H55" s="37"/>
      <c r="I55" s="37"/>
      <c r="J55" s="37"/>
      <c r="K55" s="37"/>
      <c r="L55" s="37"/>
      <c r="M55" s="37"/>
      <c r="N55" s="49"/>
      <c r="O55" s="49"/>
      <c r="P55" s="49"/>
      <c r="Q55" s="49"/>
      <c r="R55" s="49"/>
    </row>
    <row r="56" spans="1:18" ht="15.75" x14ac:dyDescent="0.25">
      <c r="G56" s="37"/>
      <c r="H56" s="37"/>
      <c r="I56" s="37"/>
      <c r="J56" s="37"/>
      <c r="K56" s="37"/>
      <c r="L56" s="37"/>
      <c r="M56" s="37"/>
      <c r="N56" s="49"/>
      <c r="O56" s="49"/>
      <c r="P56" s="49"/>
      <c r="Q56" s="49"/>
      <c r="R56" s="49"/>
    </row>
    <row r="57" spans="1:18" ht="15.75" x14ac:dyDescent="0.25">
      <c r="G57" s="37"/>
      <c r="H57" s="37"/>
      <c r="I57" s="37"/>
      <c r="J57" s="37"/>
      <c r="K57" s="37"/>
      <c r="L57" s="37"/>
      <c r="M57" s="37"/>
      <c r="N57" s="37"/>
      <c r="O57" s="49"/>
      <c r="P57" s="49"/>
      <c r="Q57" s="49"/>
      <c r="R57" s="49"/>
    </row>
    <row r="58" spans="1:18" ht="15.75" x14ac:dyDescent="0.25">
      <c r="G58" s="37"/>
      <c r="H58" s="37"/>
      <c r="I58" s="37"/>
      <c r="J58" s="37"/>
      <c r="K58" s="37"/>
      <c r="L58" s="37"/>
      <c r="M58" s="37"/>
      <c r="N58" s="49"/>
      <c r="O58" s="49"/>
      <c r="P58" s="49"/>
      <c r="Q58" s="49"/>
      <c r="R58" s="49"/>
    </row>
  </sheetData>
  <mergeCells count="48">
    <mergeCell ref="A7:A8"/>
    <mergeCell ref="B7:B8"/>
    <mergeCell ref="G3:I3"/>
    <mergeCell ref="K3:M3"/>
    <mergeCell ref="N3:R3"/>
    <mergeCell ref="A5:A6"/>
    <mergeCell ref="B5:B6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47:A48"/>
    <mergeCell ref="B47:B48"/>
    <mergeCell ref="A49:A50"/>
    <mergeCell ref="B49:B50"/>
    <mergeCell ref="A39:A40"/>
    <mergeCell ref="A41:A42"/>
    <mergeCell ref="B41:B42"/>
    <mergeCell ref="A43:A44"/>
    <mergeCell ref="B43:B44"/>
    <mergeCell ref="A45:A46"/>
    <mergeCell ref="B45:B4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K8" sqref="K8"/>
    </sheetView>
  </sheetViews>
  <sheetFormatPr defaultRowHeight="15" x14ac:dyDescent="0.25"/>
  <cols>
    <col min="1" max="1" width="5" customWidth="1"/>
    <col min="2" max="2" width="41.42578125" bestFit="1" customWidth="1"/>
    <col min="4" max="5" width="14.28515625" bestFit="1" customWidth="1"/>
    <col min="6" max="6" width="14.28515625" customWidth="1"/>
    <col min="7" max="7" width="13.140625" bestFit="1" customWidth="1"/>
    <col min="8" max="8" width="13.85546875" customWidth="1"/>
    <col min="9" max="9" width="14.42578125" customWidth="1"/>
    <col min="10" max="10" width="0" hidden="1" customWidth="1"/>
    <col min="11" max="11" width="14.28515625" customWidth="1"/>
    <col min="12" max="12" width="15.140625" customWidth="1"/>
    <col min="13" max="13" width="12" customWidth="1"/>
    <col min="14" max="14" width="14.7109375" customWidth="1"/>
    <col min="15" max="15" width="0" hidden="1" customWidth="1"/>
    <col min="16" max="16" width="11.28515625" customWidth="1"/>
    <col min="17" max="17" width="2.28515625" hidden="1" customWidth="1"/>
    <col min="18" max="18" width="12.7109375" customWidth="1"/>
  </cols>
  <sheetData>
    <row r="1" spans="1:18" x14ac:dyDescent="0.25">
      <c r="A1" t="s">
        <v>179</v>
      </c>
    </row>
    <row r="2" spans="1:18" ht="15.75" thickBot="1" x14ac:dyDescent="0.3"/>
    <row r="3" spans="1:18" ht="16.5" thickBot="1" x14ac:dyDescent="0.3">
      <c r="G3" s="187" t="s">
        <v>143</v>
      </c>
      <c r="H3" s="188"/>
      <c r="I3" s="189"/>
      <c r="J3" s="38"/>
      <c r="K3" s="187" t="s">
        <v>167</v>
      </c>
      <c r="L3" s="188"/>
      <c r="M3" s="189"/>
      <c r="N3" s="190" t="s">
        <v>171</v>
      </c>
      <c r="O3" s="191"/>
      <c r="P3" s="191"/>
      <c r="Q3" s="192"/>
      <c r="R3" s="193"/>
    </row>
    <row r="4" spans="1:18" ht="31.5" customHeight="1" x14ac:dyDescent="0.25">
      <c r="A4" s="121" t="s">
        <v>0</v>
      </c>
      <c r="B4" s="122" t="s">
        <v>32</v>
      </c>
      <c r="C4" s="122" t="s">
        <v>65</v>
      </c>
      <c r="D4" s="134" t="s">
        <v>166</v>
      </c>
      <c r="E4" s="134" t="s">
        <v>174</v>
      </c>
      <c r="F4" s="123" t="s">
        <v>173</v>
      </c>
      <c r="G4" s="95" t="s">
        <v>144</v>
      </c>
      <c r="H4" s="39" t="s">
        <v>147</v>
      </c>
      <c r="I4" s="96" t="s">
        <v>146</v>
      </c>
      <c r="J4" s="102" t="s">
        <v>33</v>
      </c>
      <c r="K4" s="107" t="s">
        <v>148</v>
      </c>
      <c r="L4" s="41" t="s">
        <v>149</v>
      </c>
      <c r="M4" s="108" t="s">
        <v>168</v>
      </c>
      <c r="N4" s="114" t="s">
        <v>144</v>
      </c>
      <c r="O4" s="44" t="s">
        <v>34</v>
      </c>
      <c r="P4" s="45" t="s">
        <v>147</v>
      </c>
      <c r="Q4" s="44" t="s">
        <v>139</v>
      </c>
      <c r="R4" s="115" t="s">
        <v>172</v>
      </c>
    </row>
    <row r="5" spans="1:18" x14ac:dyDescent="0.25">
      <c r="A5" s="196" t="s">
        <v>1</v>
      </c>
      <c r="B5" s="197" t="s">
        <v>121</v>
      </c>
      <c r="C5" s="151">
        <v>11</v>
      </c>
      <c r="D5" s="152">
        <v>0</v>
      </c>
      <c r="E5" s="152">
        <v>0</v>
      </c>
      <c r="F5" s="153">
        <v>0</v>
      </c>
      <c r="G5" s="154">
        <v>0</v>
      </c>
      <c r="H5" s="155"/>
      <c r="I5" s="156">
        <f>G5+H5</f>
        <v>0</v>
      </c>
      <c r="J5" s="157"/>
      <c r="K5" s="158">
        <v>0</v>
      </c>
      <c r="L5" s="159"/>
      <c r="M5" s="160">
        <f>K5+L5</f>
        <v>0</v>
      </c>
      <c r="N5" s="161">
        <v>0</v>
      </c>
      <c r="O5" s="162"/>
      <c r="P5" s="162"/>
      <c r="Q5" s="162"/>
      <c r="R5" s="163">
        <f>N5+P5</f>
        <v>0</v>
      </c>
    </row>
    <row r="6" spans="1:18" x14ac:dyDescent="0.25">
      <c r="A6" s="196"/>
      <c r="B6" s="197"/>
      <c r="C6" s="151">
        <v>45</v>
      </c>
      <c r="D6" s="152">
        <v>2155127.36</v>
      </c>
      <c r="E6" s="152">
        <v>2161632</v>
      </c>
      <c r="F6" s="153">
        <v>2448097</v>
      </c>
      <c r="G6" s="154">
        <v>2497058</v>
      </c>
      <c r="H6" s="155"/>
      <c r="I6" s="156">
        <f t="shared" ref="I6:I22" si="0">G6+H6</f>
        <v>2497058</v>
      </c>
      <c r="J6" s="157"/>
      <c r="K6" s="158">
        <f>SUM(G6)</f>
        <v>2497058</v>
      </c>
      <c r="L6" s="159"/>
      <c r="M6" s="160">
        <f t="shared" ref="M6:M22" si="1">K6+L6</f>
        <v>2497058</v>
      </c>
      <c r="N6" s="161">
        <f>SUM(G6)</f>
        <v>2497058</v>
      </c>
      <c r="O6" s="162"/>
      <c r="P6" s="162"/>
      <c r="Q6" s="162"/>
      <c r="R6" s="163">
        <f t="shared" ref="R6:R22" si="2">N6+P6</f>
        <v>2497058</v>
      </c>
    </row>
    <row r="7" spans="1:18" x14ac:dyDescent="0.25">
      <c r="A7" s="196" t="s">
        <v>2</v>
      </c>
      <c r="B7" s="198" t="s">
        <v>122</v>
      </c>
      <c r="C7" s="151">
        <v>11</v>
      </c>
      <c r="D7" s="152">
        <v>0</v>
      </c>
      <c r="E7" s="152">
        <v>0</v>
      </c>
      <c r="F7" s="153">
        <v>0</v>
      </c>
      <c r="G7" s="154">
        <v>0</v>
      </c>
      <c r="H7" s="155"/>
      <c r="I7" s="156">
        <f t="shared" si="0"/>
        <v>0</v>
      </c>
      <c r="J7" s="157"/>
      <c r="K7" s="158">
        <f t="shared" ref="K7:K21" si="3">SUM(G7)</f>
        <v>0</v>
      </c>
      <c r="L7" s="159"/>
      <c r="M7" s="160">
        <f t="shared" si="1"/>
        <v>0</v>
      </c>
      <c r="N7" s="161">
        <f t="shared" ref="N7:N21" si="4">SUM(G7)</f>
        <v>0</v>
      </c>
      <c r="O7" s="162"/>
      <c r="P7" s="162"/>
      <c r="Q7" s="162"/>
      <c r="R7" s="163">
        <f t="shared" si="2"/>
        <v>0</v>
      </c>
    </row>
    <row r="8" spans="1:18" x14ac:dyDescent="0.25">
      <c r="A8" s="196"/>
      <c r="B8" s="198"/>
      <c r="C8" s="151">
        <v>45</v>
      </c>
      <c r="D8" s="152">
        <v>1742157.64</v>
      </c>
      <c r="E8" s="152">
        <v>3470217.66</v>
      </c>
      <c r="F8" s="153">
        <v>2580000</v>
      </c>
      <c r="G8" s="154">
        <v>2121600</v>
      </c>
      <c r="H8" s="155"/>
      <c r="I8" s="156">
        <f t="shared" si="0"/>
        <v>2121600</v>
      </c>
      <c r="J8" s="157"/>
      <c r="K8" s="158">
        <f t="shared" si="3"/>
        <v>2121600</v>
      </c>
      <c r="L8" s="159"/>
      <c r="M8" s="160">
        <f t="shared" si="1"/>
        <v>2121600</v>
      </c>
      <c r="N8" s="161">
        <f t="shared" si="4"/>
        <v>2121600</v>
      </c>
      <c r="O8" s="162"/>
      <c r="P8" s="162"/>
      <c r="Q8" s="162"/>
      <c r="R8" s="163">
        <f t="shared" si="2"/>
        <v>2121600</v>
      </c>
    </row>
    <row r="9" spans="1:18" x14ac:dyDescent="0.25">
      <c r="A9" s="196" t="s">
        <v>3</v>
      </c>
      <c r="B9" s="198" t="s">
        <v>123</v>
      </c>
      <c r="C9" s="151">
        <v>11</v>
      </c>
      <c r="D9" s="152">
        <v>0</v>
      </c>
      <c r="E9" s="152">
        <v>0</v>
      </c>
      <c r="F9" s="153">
        <v>0</v>
      </c>
      <c r="G9" s="154">
        <v>0</v>
      </c>
      <c r="H9" s="155"/>
      <c r="I9" s="156">
        <f t="shared" si="0"/>
        <v>0</v>
      </c>
      <c r="J9" s="157"/>
      <c r="K9" s="158">
        <f t="shared" si="3"/>
        <v>0</v>
      </c>
      <c r="L9" s="159"/>
      <c r="M9" s="160">
        <f t="shared" si="1"/>
        <v>0</v>
      </c>
      <c r="N9" s="161">
        <f t="shared" si="4"/>
        <v>0</v>
      </c>
      <c r="O9" s="162"/>
      <c r="P9" s="162"/>
      <c r="Q9" s="162"/>
      <c r="R9" s="163">
        <f t="shared" si="2"/>
        <v>0</v>
      </c>
    </row>
    <row r="10" spans="1:18" x14ac:dyDescent="0.25">
      <c r="A10" s="196"/>
      <c r="B10" s="198"/>
      <c r="C10" s="151">
        <v>45</v>
      </c>
      <c r="D10" s="152">
        <v>0</v>
      </c>
      <c r="E10" s="152">
        <v>0</v>
      </c>
      <c r="F10" s="153">
        <v>0</v>
      </c>
      <c r="G10" s="154">
        <v>0</v>
      </c>
      <c r="H10" s="155"/>
      <c r="I10" s="156">
        <f t="shared" si="0"/>
        <v>0</v>
      </c>
      <c r="J10" s="157"/>
      <c r="K10" s="158">
        <f t="shared" si="3"/>
        <v>0</v>
      </c>
      <c r="L10" s="159"/>
      <c r="M10" s="160">
        <f t="shared" si="1"/>
        <v>0</v>
      </c>
      <c r="N10" s="161">
        <f t="shared" si="4"/>
        <v>0</v>
      </c>
      <c r="O10" s="162"/>
      <c r="P10" s="162"/>
      <c r="Q10" s="162"/>
      <c r="R10" s="163">
        <f t="shared" si="2"/>
        <v>0</v>
      </c>
    </row>
    <row r="11" spans="1:18" x14ac:dyDescent="0.25">
      <c r="A11" s="196"/>
      <c r="B11" s="198"/>
      <c r="C11" s="151">
        <v>13</v>
      </c>
      <c r="D11" s="152">
        <v>0</v>
      </c>
      <c r="E11" s="152">
        <v>0</v>
      </c>
      <c r="F11" s="153">
        <v>0</v>
      </c>
      <c r="G11" s="154">
        <v>0</v>
      </c>
      <c r="H11" s="155"/>
      <c r="I11" s="156">
        <f t="shared" si="0"/>
        <v>0</v>
      </c>
      <c r="J11" s="157"/>
      <c r="K11" s="158">
        <f t="shared" si="3"/>
        <v>0</v>
      </c>
      <c r="L11" s="159"/>
      <c r="M11" s="160">
        <f t="shared" si="1"/>
        <v>0</v>
      </c>
      <c r="N11" s="161">
        <f t="shared" si="4"/>
        <v>0</v>
      </c>
      <c r="O11" s="162"/>
      <c r="P11" s="162"/>
      <c r="Q11" s="162"/>
      <c r="R11" s="163">
        <f t="shared" si="2"/>
        <v>0</v>
      </c>
    </row>
    <row r="12" spans="1:18" x14ac:dyDescent="0.25">
      <c r="A12" s="196" t="s">
        <v>4</v>
      </c>
      <c r="B12" s="198" t="s">
        <v>124</v>
      </c>
      <c r="C12" s="151">
        <v>11</v>
      </c>
      <c r="D12" s="152">
        <v>0</v>
      </c>
      <c r="E12" s="152">
        <v>366870.36</v>
      </c>
      <c r="F12" s="153">
        <v>243519</v>
      </c>
      <c r="G12" s="154">
        <v>245954.18299999999</v>
      </c>
      <c r="H12" s="155"/>
      <c r="I12" s="156">
        <f t="shared" si="0"/>
        <v>245954.18299999999</v>
      </c>
      <c r="J12" s="157"/>
      <c r="K12" s="158">
        <f t="shared" si="3"/>
        <v>245954.18299999999</v>
      </c>
      <c r="L12" s="159"/>
      <c r="M12" s="160">
        <f t="shared" si="1"/>
        <v>245954.18299999999</v>
      </c>
      <c r="N12" s="161">
        <f t="shared" si="4"/>
        <v>245954.18299999999</v>
      </c>
      <c r="O12" s="162"/>
      <c r="P12" s="162"/>
      <c r="Q12" s="162"/>
      <c r="R12" s="163">
        <f t="shared" si="2"/>
        <v>245954.18299999999</v>
      </c>
    </row>
    <row r="13" spans="1:18" x14ac:dyDescent="0.25">
      <c r="A13" s="196"/>
      <c r="B13" s="198"/>
      <c r="C13" s="151">
        <v>45</v>
      </c>
      <c r="D13" s="152">
        <v>450000</v>
      </c>
      <c r="E13" s="152">
        <v>450000</v>
      </c>
      <c r="F13" s="153">
        <v>468000</v>
      </c>
      <c r="G13" s="154">
        <v>477361</v>
      </c>
      <c r="H13" s="155"/>
      <c r="I13" s="156">
        <f t="shared" si="0"/>
        <v>477361</v>
      </c>
      <c r="J13" s="157"/>
      <c r="K13" s="158">
        <f t="shared" si="3"/>
        <v>477361</v>
      </c>
      <c r="L13" s="159"/>
      <c r="M13" s="160">
        <f t="shared" si="1"/>
        <v>477361</v>
      </c>
      <c r="N13" s="161">
        <f t="shared" si="4"/>
        <v>477361</v>
      </c>
      <c r="O13" s="162"/>
      <c r="P13" s="162"/>
      <c r="Q13" s="162"/>
      <c r="R13" s="163">
        <f t="shared" si="2"/>
        <v>477361</v>
      </c>
    </row>
    <row r="14" spans="1:18" x14ac:dyDescent="0.25">
      <c r="A14" s="196" t="s">
        <v>5</v>
      </c>
      <c r="B14" s="198" t="s">
        <v>125</v>
      </c>
      <c r="C14" s="151">
        <v>11</v>
      </c>
      <c r="D14" s="152">
        <v>57502.18</v>
      </c>
      <c r="E14" s="152">
        <v>633740</v>
      </c>
      <c r="F14" s="153">
        <v>300000</v>
      </c>
      <c r="G14" s="154">
        <v>303000</v>
      </c>
      <c r="H14" s="155"/>
      <c r="I14" s="156">
        <f t="shared" si="0"/>
        <v>303000</v>
      </c>
      <c r="J14" s="157"/>
      <c r="K14" s="158">
        <f t="shared" si="3"/>
        <v>303000</v>
      </c>
      <c r="L14" s="159"/>
      <c r="M14" s="160">
        <f t="shared" si="1"/>
        <v>303000</v>
      </c>
      <c r="N14" s="161">
        <f t="shared" si="4"/>
        <v>303000</v>
      </c>
      <c r="O14" s="162"/>
      <c r="P14" s="162"/>
      <c r="Q14" s="162"/>
      <c r="R14" s="163">
        <f t="shared" si="2"/>
        <v>303000</v>
      </c>
    </row>
    <row r="15" spans="1:18" x14ac:dyDescent="0.25">
      <c r="A15" s="196"/>
      <c r="B15" s="198"/>
      <c r="C15" s="151">
        <v>45</v>
      </c>
      <c r="D15" s="152">
        <v>852570</v>
      </c>
      <c r="E15" s="152">
        <v>502570</v>
      </c>
      <c r="F15" s="153">
        <v>686673</v>
      </c>
      <c r="G15" s="154">
        <v>700406</v>
      </c>
      <c r="H15" s="155"/>
      <c r="I15" s="156">
        <f t="shared" si="0"/>
        <v>700406</v>
      </c>
      <c r="J15" s="157"/>
      <c r="K15" s="158">
        <f t="shared" si="3"/>
        <v>700406</v>
      </c>
      <c r="L15" s="159"/>
      <c r="M15" s="160">
        <f t="shared" si="1"/>
        <v>700406</v>
      </c>
      <c r="N15" s="161">
        <f t="shared" si="4"/>
        <v>700406</v>
      </c>
      <c r="O15" s="162"/>
      <c r="P15" s="162"/>
      <c r="Q15" s="162"/>
      <c r="R15" s="163">
        <f t="shared" si="2"/>
        <v>700406</v>
      </c>
    </row>
    <row r="16" spans="1:18" x14ac:dyDescent="0.25">
      <c r="A16" s="196"/>
      <c r="B16" s="198"/>
      <c r="C16" s="151">
        <v>13</v>
      </c>
      <c r="D16" s="152">
        <v>560000</v>
      </c>
      <c r="E16" s="152">
        <v>480000</v>
      </c>
      <c r="F16" s="153">
        <v>576000</v>
      </c>
      <c r="G16" s="154">
        <v>576000</v>
      </c>
      <c r="H16" s="155"/>
      <c r="I16" s="156">
        <f t="shared" si="0"/>
        <v>576000</v>
      </c>
      <c r="J16" s="157"/>
      <c r="K16" s="158">
        <f t="shared" si="3"/>
        <v>576000</v>
      </c>
      <c r="L16" s="159"/>
      <c r="M16" s="160">
        <f t="shared" si="1"/>
        <v>576000</v>
      </c>
      <c r="N16" s="161">
        <f t="shared" si="4"/>
        <v>576000</v>
      </c>
      <c r="O16" s="162"/>
      <c r="P16" s="162"/>
      <c r="Q16" s="162"/>
      <c r="R16" s="163">
        <f t="shared" si="2"/>
        <v>576000</v>
      </c>
    </row>
    <row r="17" spans="1:18" x14ac:dyDescent="0.25">
      <c r="A17" s="196" t="s">
        <v>6</v>
      </c>
      <c r="B17" s="198" t="s">
        <v>126</v>
      </c>
      <c r="C17" s="151">
        <v>11</v>
      </c>
      <c r="D17" s="152">
        <v>0</v>
      </c>
      <c r="E17" s="152">
        <v>0</v>
      </c>
      <c r="F17" s="153"/>
      <c r="G17" s="154">
        <v>0</v>
      </c>
      <c r="H17" s="155"/>
      <c r="I17" s="156">
        <f t="shared" si="0"/>
        <v>0</v>
      </c>
      <c r="J17" s="157"/>
      <c r="K17" s="158">
        <f t="shared" si="3"/>
        <v>0</v>
      </c>
      <c r="L17" s="159"/>
      <c r="M17" s="160">
        <f t="shared" si="1"/>
        <v>0</v>
      </c>
      <c r="N17" s="161">
        <f t="shared" si="4"/>
        <v>0</v>
      </c>
      <c r="O17" s="162"/>
      <c r="P17" s="162"/>
      <c r="Q17" s="162"/>
      <c r="R17" s="163">
        <f t="shared" si="2"/>
        <v>0</v>
      </c>
    </row>
    <row r="18" spans="1:18" x14ac:dyDescent="0.25">
      <c r="A18" s="196"/>
      <c r="B18" s="198"/>
      <c r="C18" s="151">
        <v>45</v>
      </c>
      <c r="D18" s="152">
        <v>6195796.3799999999</v>
      </c>
      <c r="E18" s="152">
        <v>6195800</v>
      </c>
      <c r="F18" s="153">
        <v>6940688</v>
      </c>
      <c r="G18" s="154">
        <v>7079502</v>
      </c>
      <c r="H18" s="155"/>
      <c r="I18" s="156">
        <f t="shared" si="0"/>
        <v>7079502</v>
      </c>
      <c r="J18" s="157"/>
      <c r="K18" s="158">
        <f t="shared" si="3"/>
        <v>7079502</v>
      </c>
      <c r="L18" s="159"/>
      <c r="M18" s="160">
        <f t="shared" si="1"/>
        <v>7079502</v>
      </c>
      <c r="N18" s="161">
        <f t="shared" si="4"/>
        <v>7079502</v>
      </c>
      <c r="O18" s="162"/>
      <c r="P18" s="162"/>
      <c r="Q18" s="162"/>
      <c r="R18" s="163">
        <f t="shared" si="2"/>
        <v>7079502</v>
      </c>
    </row>
    <row r="19" spans="1:18" x14ac:dyDescent="0.25">
      <c r="A19" s="196" t="s">
        <v>7</v>
      </c>
      <c r="B19" s="198" t="s">
        <v>140</v>
      </c>
      <c r="C19" s="151">
        <v>11</v>
      </c>
      <c r="D19" s="152">
        <v>714005</v>
      </c>
      <c r="E19" s="152">
        <v>0</v>
      </c>
      <c r="F19" s="153">
        <v>215000</v>
      </c>
      <c r="G19" s="154">
        <v>0</v>
      </c>
      <c r="H19" s="155"/>
      <c r="I19" s="156">
        <f t="shared" si="0"/>
        <v>0</v>
      </c>
      <c r="J19" s="157"/>
      <c r="K19" s="158">
        <f t="shared" si="3"/>
        <v>0</v>
      </c>
      <c r="L19" s="159"/>
      <c r="M19" s="160">
        <f t="shared" si="1"/>
        <v>0</v>
      </c>
      <c r="N19" s="161">
        <f t="shared" si="4"/>
        <v>0</v>
      </c>
      <c r="O19" s="162"/>
      <c r="P19" s="162"/>
      <c r="Q19" s="162"/>
      <c r="R19" s="163">
        <f t="shared" si="2"/>
        <v>0</v>
      </c>
    </row>
    <row r="20" spans="1:18" x14ac:dyDescent="0.25">
      <c r="A20" s="196"/>
      <c r="B20" s="198"/>
      <c r="C20" s="151">
        <v>45</v>
      </c>
      <c r="D20" s="152">
        <v>10733074.82</v>
      </c>
      <c r="E20" s="152">
        <v>8449837.0700000003</v>
      </c>
      <c r="F20" s="153">
        <v>9790326</v>
      </c>
      <c r="G20" s="154">
        <v>8966133</v>
      </c>
      <c r="H20" s="155"/>
      <c r="I20" s="156">
        <f t="shared" si="0"/>
        <v>8966133</v>
      </c>
      <c r="J20" s="157"/>
      <c r="K20" s="158">
        <f t="shared" si="3"/>
        <v>8966133</v>
      </c>
      <c r="L20" s="159"/>
      <c r="M20" s="160">
        <f t="shared" si="1"/>
        <v>8966133</v>
      </c>
      <c r="N20" s="161">
        <f t="shared" si="4"/>
        <v>8966133</v>
      </c>
      <c r="O20" s="162"/>
      <c r="P20" s="162"/>
      <c r="Q20" s="162"/>
      <c r="R20" s="163">
        <f t="shared" si="2"/>
        <v>8966133</v>
      </c>
    </row>
    <row r="21" spans="1:18" x14ac:dyDescent="0.25">
      <c r="A21" s="196" t="s">
        <v>8</v>
      </c>
      <c r="B21" s="198" t="s">
        <v>169</v>
      </c>
      <c r="C21" s="151">
        <v>11</v>
      </c>
      <c r="D21" s="152">
        <v>0</v>
      </c>
      <c r="E21" s="152">
        <v>0</v>
      </c>
      <c r="F21" s="153"/>
      <c r="G21" s="154">
        <v>0</v>
      </c>
      <c r="H21" s="155"/>
      <c r="I21" s="156">
        <f t="shared" si="0"/>
        <v>0</v>
      </c>
      <c r="J21" s="157"/>
      <c r="K21" s="158">
        <f t="shared" si="3"/>
        <v>0</v>
      </c>
      <c r="L21" s="159"/>
      <c r="M21" s="160">
        <f t="shared" si="1"/>
        <v>0</v>
      </c>
      <c r="N21" s="161">
        <f t="shared" si="4"/>
        <v>0</v>
      </c>
      <c r="O21" s="162"/>
      <c r="P21" s="162"/>
      <c r="Q21" s="162"/>
      <c r="R21" s="163">
        <f t="shared" si="2"/>
        <v>0</v>
      </c>
    </row>
    <row r="22" spans="1:18" ht="15.75" thickBot="1" x14ac:dyDescent="0.3">
      <c r="A22" s="199"/>
      <c r="B22" s="200"/>
      <c r="C22" s="164">
        <v>45</v>
      </c>
      <c r="D22" s="165">
        <v>2876057.78</v>
      </c>
      <c r="E22" s="165">
        <v>2771051.84</v>
      </c>
      <c r="F22" s="166">
        <v>3030000</v>
      </c>
      <c r="G22" s="167">
        <v>2836468</v>
      </c>
      <c r="H22" s="168"/>
      <c r="I22" s="169">
        <f t="shared" si="0"/>
        <v>2836468</v>
      </c>
      <c r="J22" s="157"/>
      <c r="K22" s="170">
        <v>3030000</v>
      </c>
      <c r="L22" s="171"/>
      <c r="M22" s="172">
        <f t="shared" si="1"/>
        <v>3030000</v>
      </c>
      <c r="N22" s="173">
        <v>3391400</v>
      </c>
      <c r="O22" s="174"/>
      <c r="P22" s="174"/>
      <c r="Q22" s="174"/>
      <c r="R22" s="175">
        <f t="shared" si="2"/>
        <v>3391400</v>
      </c>
    </row>
    <row r="23" spans="1:18" ht="15.75" x14ac:dyDescent="0.25">
      <c r="E23" s="1"/>
      <c r="G23" s="37"/>
      <c r="H23" s="37"/>
      <c r="I23" s="37"/>
      <c r="J23" s="37"/>
      <c r="K23" s="37"/>
      <c r="L23" s="37"/>
      <c r="M23" s="37"/>
      <c r="N23" s="37"/>
      <c r="O23" s="49"/>
      <c r="P23" s="49"/>
      <c r="Q23" s="49"/>
      <c r="R23" s="49"/>
    </row>
    <row r="24" spans="1:18" hidden="1" x14ac:dyDescent="0.25">
      <c r="G24" s="1"/>
      <c r="K24" s="1"/>
      <c r="N24" s="1"/>
    </row>
    <row r="25" spans="1:18" x14ac:dyDescent="0.25">
      <c r="B25" s="2" t="s">
        <v>150</v>
      </c>
      <c r="G25" s="1"/>
      <c r="K25" s="1"/>
      <c r="N25" s="1"/>
    </row>
    <row r="26" spans="1:18" x14ac:dyDescent="0.25">
      <c r="B26" t="s">
        <v>151</v>
      </c>
    </row>
    <row r="27" spans="1:18" ht="24" customHeight="1" x14ac:dyDescent="0.25"/>
    <row r="28" spans="1:18" x14ac:dyDescent="0.25">
      <c r="B28" s="85"/>
      <c r="G28" s="1"/>
      <c r="K28" s="1"/>
    </row>
    <row r="30" spans="1:18" x14ac:dyDescent="0.25">
      <c r="G30" s="1"/>
      <c r="K30" s="1"/>
    </row>
  </sheetData>
  <mergeCells count="19">
    <mergeCell ref="A21:A22"/>
    <mergeCell ref="B21:B22"/>
    <mergeCell ref="A7:A8"/>
    <mergeCell ref="B7:B8"/>
    <mergeCell ref="G3:I3"/>
    <mergeCell ref="A19:A20"/>
    <mergeCell ref="B19:B20"/>
    <mergeCell ref="K3:M3"/>
    <mergeCell ref="N3:R3"/>
    <mergeCell ref="A5:A6"/>
    <mergeCell ref="B5:B6"/>
    <mergeCell ref="A17:A18"/>
    <mergeCell ref="B17:B18"/>
    <mergeCell ref="A9:A11"/>
    <mergeCell ref="B9:B11"/>
    <mergeCell ref="A12:A13"/>
    <mergeCell ref="B12:B13"/>
    <mergeCell ref="A14:A16"/>
    <mergeCell ref="B14:B16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G6" sqref="G6"/>
    </sheetView>
  </sheetViews>
  <sheetFormatPr defaultRowHeight="15" x14ac:dyDescent="0.25"/>
  <cols>
    <col min="2" max="2" width="18.28515625" customWidth="1"/>
    <col min="4" max="5" width="11.28515625" bestFit="1" customWidth="1"/>
    <col min="6" max="6" width="11.28515625" customWidth="1"/>
    <col min="7" max="7" width="11.28515625" bestFit="1" customWidth="1"/>
    <col min="9" max="10" width="11.28515625" bestFit="1" customWidth="1"/>
    <col min="12" max="12" width="11.28515625" bestFit="1" customWidth="1"/>
    <col min="13" max="13" width="13.140625" bestFit="1" customWidth="1"/>
    <col min="15" max="15" width="13.140625" bestFit="1" customWidth="1"/>
  </cols>
  <sheetData>
    <row r="1" spans="1:15" x14ac:dyDescent="0.25">
      <c r="A1" t="s">
        <v>152</v>
      </c>
    </row>
    <row r="2" spans="1:15" ht="15.75" thickBot="1" x14ac:dyDescent="0.3"/>
    <row r="3" spans="1:15" ht="16.5" thickBot="1" x14ac:dyDescent="0.3">
      <c r="G3" s="187" t="s">
        <v>143</v>
      </c>
      <c r="H3" s="188"/>
      <c r="I3" s="189"/>
      <c r="J3" s="187" t="s">
        <v>167</v>
      </c>
      <c r="K3" s="188"/>
      <c r="L3" s="188"/>
      <c r="M3" s="190" t="s">
        <v>171</v>
      </c>
      <c r="N3" s="191"/>
      <c r="O3" s="193"/>
    </row>
    <row r="4" spans="1:15" ht="45" x14ac:dyDescent="0.25">
      <c r="A4" s="121" t="s">
        <v>0</v>
      </c>
      <c r="B4" s="122" t="s">
        <v>32</v>
      </c>
      <c r="C4" s="122" t="s">
        <v>65</v>
      </c>
      <c r="D4" s="134" t="s">
        <v>166</v>
      </c>
      <c r="E4" s="134" t="s">
        <v>174</v>
      </c>
      <c r="F4" s="123" t="s">
        <v>173</v>
      </c>
      <c r="G4" s="95" t="s">
        <v>144</v>
      </c>
      <c r="H4" s="39" t="s">
        <v>147</v>
      </c>
      <c r="I4" s="39" t="s">
        <v>146</v>
      </c>
      <c r="J4" s="41" t="s">
        <v>148</v>
      </c>
      <c r="K4" s="41" t="s">
        <v>149</v>
      </c>
      <c r="L4" s="41" t="s">
        <v>168</v>
      </c>
      <c r="M4" s="45" t="s">
        <v>144</v>
      </c>
      <c r="N4" s="45" t="s">
        <v>147</v>
      </c>
      <c r="O4" s="115" t="s">
        <v>172</v>
      </c>
    </row>
    <row r="5" spans="1:15" ht="16.5" thickBot="1" x14ac:dyDescent="0.3">
      <c r="A5" s="135" t="s">
        <v>1</v>
      </c>
      <c r="B5" s="136" t="s">
        <v>23</v>
      </c>
      <c r="C5" s="126">
        <v>11</v>
      </c>
      <c r="D5" s="89">
        <v>3205324.96</v>
      </c>
      <c r="E5" s="89">
        <v>3364359.08</v>
      </c>
      <c r="F5" s="137">
        <v>3420000</v>
      </c>
      <c r="G5" s="100">
        <v>3400000</v>
      </c>
      <c r="H5" s="90"/>
      <c r="I5" s="90">
        <f>G5+H5</f>
        <v>3400000</v>
      </c>
      <c r="J5" s="112">
        <f>SUM(G5*1.015)</f>
        <v>3450999.9999999995</v>
      </c>
      <c r="K5" s="112"/>
      <c r="L5" s="112">
        <f>J5+K5</f>
        <v>3450999.9999999995</v>
      </c>
      <c r="M5" s="133">
        <f>SUM(G5*1.017)</f>
        <v>3457799.9999999995</v>
      </c>
      <c r="N5" s="119"/>
      <c r="O5" s="132">
        <f>M5+N5</f>
        <v>3457799.9999999995</v>
      </c>
    </row>
  </sheetData>
  <mergeCells count="3">
    <mergeCell ref="G3:I3"/>
    <mergeCell ref="J3:L3"/>
    <mergeCell ref="M3:O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G5" sqref="G5"/>
    </sheetView>
  </sheetViews>
  <sheetFormatPr defaultRowHeight="15" x14ac:dyDescent="0.25"/>
  <cols>
    <col min="2" max="2" width="15.7109375" bestFit="1" customWidth="1"/>
    <col min="4" max="4" width="11.28515625" bestFit="1" customWidth="1"/>
    <col min="5" max="5" width="11.28515625" customWidth="1"/>
    <col min="6" max="6" width="11.28515625" bestFit="1" customWidth="1"/>
    <col min="7" max="7" width="12.28515625" bestFit="1" customWidth="1"/>
    <col min="9" max="10" width="11.28515625" bestFit="1" customWidth="1"/>
    <col min="12" max="12" width="11.28515625" bestFit="1" customWidth="1"/>
    <col min="13" max="13" width="13.140625" bestFit="1" customWidth="1"/>
    <col min="15" max="15" width="13.140625" bestFit="1" customWidth="1"/>
  </cols>
  <sheetData>
    <row r="1" spans="1:15" x14ac:dyDescent="0.25">
      <c r="A1" t="s">
        <v>153</v>
      </c>
    </row>
    <row r="2" spans="1:15" ht="15.75" thickBot="1" x14ac:dyDescent="0.3"/>
    <row r="3" spans="1:15" ht="15.75" x14ac:dyDescent="0.25">
      <c r="G3" s="187" t="s">
        <v>143</v>
      </c>
      <c r="H3" s="188"/>
      <c r="I3" s="189"/>
      <c r="J3" s="187" t="s">
        <v>167</v>
      </c>
      <c r="K3" s="188"/>
      <c r="L3" s="189"/>
      <c r="M3" s="201" t="s">
        <v>171</v>
      </c>
      <c r="N3" s="202"/>
      <c r="O3" s="203"/>
    </row>
    <row r="4" spans="1:15" ht="45" x14ac:dyDescent="0.25">
      <c r="A4" s="12" t="s">
        <v>0</v>
      </c>
      <c r="B4" s="13" t="s">
        <v>32</v>
      </c>
      <c r="C4" s="13" t="s">
        <v>65</v>
      </c>
      <c r="D4" s="50" t="s">
        <v>166</v>
      </c>
      <c r="E4" s="50" t="s">
        <v>174</v>
      </c>
      <c r="F4" s="91" t="s">
        <v>173</v>
      </c>
      <c r="G4" s="95" t="s">
        <v>144</v>
      </c>
      <c r="H4" s="39" t="s">
        <v>147</v>
      </c>
      <c r="I4" s="96" t="s">
        <v>146</v>
      </c>
      <c r="J4" s="107" t="s">
        <v>148</v>
      </c>
      <c r="K4" s="41" t="s">
        <v>149</v>
      </c>
      <c r="L4" s="108" t="s">
        <v>168</v>
      </c>
      <c r="M4" s="105" t="s">
        <v>144</v>
      </c>
      <c r="N4" s="45" t="s">
        <v>147</v>
      </c>
      <c r="O4" s="46" t="s">
        <v>172</v>
      </c>
    </row>
    <row r="5" spans="1:15" ht="16.5" thickBot="1" x14ac:dyDescent="0.3">
      <c r="A5" s="80" t="s">
        <v>1</v>
      </c>
      <c r="B5" s="81" t="s">
        <v>23</v>
      </c>
      <c r="C5" s="14">
        <v>11</v>
      </c>
      <c r="D5" s="20">
        <v>5115451.46</v>
      </c>
      <c r="E5" s="20">
        <v>5941785.9400000004</v>
      </c>
      <c r="F5" s="92">
        <v>5166310</v>
      </c>
      <c r="G5" s="100">
        <v>3315000</v>
      </c>
      <c r="H5" s="90"/>
      <c r="I5" s="101">
        <f>G5+H5</f>
        <v>3315000</v>
      </c>
      <c r="J5" s="111">
        <f>SUM(G5*1.015)</f>
        <v>3364724.9999999995</v>
      </c>
      <c r="K5" s="112"/>
      <c r="L5" s="113">
        <f>J5+K5</f>
        <v>3364724.9999999995</v>
      </c>
      <c r="M5" s="106">
        <f>SUM(G5*1.017)</f>
        <v>3371354.9999999995</v>
      </c>
      <c r="N5" s="45"/>
      <c r="O5" s="83">
        <f>M5+N5</f>
        <v>3371354.9999999995</v>
      </c>
    </row>
  </sheetData>
  <mergeCells count="3">
    <mergeCell ref="G3:I3"/>
    <mergeCell ref="J3:L3"/>
    <mergeCell ref="M3:O3"/>
  </mergeCells>
  <pageMargins left="0.57999999999999996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G6" sqref="G6"/>
    </sheetView>
  </sheetViews>
  <sheetFormatPr defaultRowHeight="15" x14ac:dyDescent="0.25"/>
  <cols>
    <col min="2" max="2" width="14" bestFit="1" customWidth="1"/>
    <col min="4" max="4" width="9.85546875" bestFit="1" customWidth="1"/>
    <col min="5" max="5" width="9.85546875" customWidth="1"/>
    <col min="6" max="7" width="11.28515625" bestFit="1" customWidth="1"/>
    <col min="9" max="9" width="12.42578125" customWidth="1"/>
    <col min="10" max="10" width="11.28515625" bestFit="1" customWidth="1"/>
    <col min="12" max="12" width="11.85546875" customWidth="1"/>
    <col min="13" max="13" width="11.28515625" bestFit="1" customWidth="1"/>
    <col min="15" max="15" width="12.42578125" customWidth="1"/>
  </cols>
  <sheetData>
    <row r="1" spans="1:15" x14ac:dyDescent="0.25">
      <c r="A1" t="s">
        <v>154</v>
      </c>
    </row>
    <row r="2" spans="1:15" ht="15.75" thickBot="1" x14ac:dyDescent="0.3"/>
    <row r="3" spans="1:15" ht="15.75" x14ac:dyDescent="0.25">
      <c r="G3" s="187" t="s">
        <v>143</v>
      </c>
      <c r="H3" s="188"/>
      <c r="I3" s="189"/>
      <c r="J3" s="187" t="s">
        <v>167</v>
      </c>
      <c r="K3" s="188"/>
      <c r="L3" s="189"/>
      <c r="M3" s="190" t="s">
        <v>171</v>
      </c>
      <c r="N3" s="191"/>
      <c r="O3" s="193"/>
    </row>
    <row r="4" spans="1:15" ht="45" x14ac:dyDescent="0.25">
      <c r="A4" s="12" t="s">
        <v>0</v>
      </c>
      <c r="B4" s="13" t="s">
        <v>32</v>
      </c>
      <c r="C4" s="13" t="s">
        <v>65</v>
      </c>
      <c r="D4" s="50" t="s">
        <v>166</v>
      </c>
      <c r="E4" s="50" t="s">
        <v>174</v>
      </c>
      <c r="F4" s="91" t="s">
        <v>173</v>
      </c>
      <c r="G4" s="95" t="s">
        <v>144</v>
      </c>
      <c r="H4" s="39" t="s">
        <v>147</v>
      </c>
      <c r="I4" s="96" t="s">
        <v>146</v>
      </c>
      <c r="J4" s="107" t="s">
        <v>148</v>
      </c>
      <c r="K4" s="41" t="s">
        <v>149</v>
      </c>
      <c r="L4" s="108" t="s">
        <v>168</v>
      </c>
      <c r="M4" s="114" t="s">
        <v>144</v>
      </c>
      <c r="N4" s="45" t="s">
        <v>147</v>
      </c>
      <c r="O4" s="115" t="s">
        <v>172</v>
      </c>
    </row>
    <row r="5" spans="1:15" ht="16.5" thickBot="1" x14ac:dyDescent="0.3">
      <c r="A5" s="66" t="s">
        <v>1</v>
      </c>
      <c r="B5" s="67" t="s">
        <v>25</v>
      </c>
      <c r="C5" s="14">
        <v>11</v>
      </c>
      <c r="D5" s="20">
        <v>828863.83</v>
      </c>
      <c r="E5" s="20">
        <v>769275.03</v>
      </c>
      <c r="F5" s="131">
        <v>1128440</v>
      </c>
      <c r="G5" s="100">
        <v>1100000</v>
      </c>
      <c r="H5" s="90">
        <v>0</v>
      </c>
      <c r="I5" s="101">
        <f>G5+H5</f>
        <v>1100000</v>
      </c>
      <c r="J5" s="111">
        <f>SUM(G5*1.015)</f>
        <v>1116500</v>
      </c>
      <c r="K5" s="112">
        <v>0</v>
      </c>
      <c r="L5" s="113">
        <f>J5+K5</f>
        <v>1116500</v>
      </c>
      <c r="M5" s="118">
        <f>SUM(G5*1.017)</f>
        <v>1118700</v>
      </c>
      <c r="N5" s="133">
        <v>0</v>
      </c>
      <c r="O5" s="138">
        <f>M5+N5</f>
        <v>1118700</v>
      </c>
    </row>
  </sheetData>
  <mergeCells count="3">
    <mergeCell ref="G3:I3"/>
    <mergeCell ref="J3:L3"/>
    <mergeCell ref="M3:O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G6" sqref="G6"/>
    </sheetView>
  </sheetViews>
  <sheetFormatPr defaultRowHeight="15" x14ac:dyDescent="0.25"/>
  <cols>
    <col min="2" max="2" width="19.140625" customWidth="1"/>
    <col min="4" max="4" width="11.28515625" bestFit="1" customWidth="1"/>
    <col min="5" max="5" width="11.28515625" customWidth="1"/>
    <col min="6" max="7" width="11.28515625" bestFit="1" customWidth="1"/>
    <col min="8" max="8" width="9.85546875" bestFit="1" customWidth="1"/>
    <col min="9" max="10" width="11.28515625" bestFit="1" customWidth="1"/>
    <col min="12" max="13" width="11.28515625" bestFit="1" customWidth="1"/>
    <col min="15" max="15" width="11.28515625" bestFit="1" customWidth="1"/>
  </cols>
  <sheetData>
    <row r="1" spans="1:15" x14ac:dyDescent="0.25">
      <c r="A1" t="s">
        <v>155</v>
      </c>
    </row>
    <row r="3" spans="1:15" ht="15.75" x14ac:dyDescent="0.25">
      <c r="G3" s="204" t="s">
        <v>143</v>
      </c>
      <c r="H3" s="205"/>
      <c r="I3" s="206"/>
      <c r="J3" s="204" t="s">
        <v>167</v>
      </c>
      <c r="K3" s="205"/>
      <c r="L3" s="206"/>
      <c r="M3" s="207" t="s">
        <v>171</v>
      </c>
      <c r="N3" s="202"/>
      <c r="O3" s="203"/>
    </row>
    <row r="4" spans="1:15" ht="45" x14ac:dyDescent="0.25">
      <c r="A4" s="12" t="s">
        <v>0</v>
      </c>
      <c r="B4" s="13" t="s">
        <v>32</v>
      </c>
      <c r="C4" s="13" t="s">
        <v>65</v>
      </c>
      <c r="D4" s="50" t="s">
        <v>166</v>
      </c>
      <c r="E4" s="50" t="s">
        <v>174</v>
      </c>
      <c r="F4" s="16" t="s">
        <v>173</v>
      </c>
      <c r="G4" s="39" t="s">
        <v>144</v>
      </c>
      <c r="H4" s="39" t="s">
        <v>147</v>
      </c>
      <c r="I4" s="40" t="s">
        <v>146</v>
      </c>
      <c r="J4" s="41" t="s">
        <v>148</v>
      </c>
      <c r="K4" s="41" t="s">
        <v>149</v>
      </c>
      <c r="L4" s="42" t="s">
        <v>168</v>
      </c>
      <c r="M4" s="43" t="s">
        <v>144</v>
      </c>
      <c r="N4" s="45" t="s">
        <v>147</v>
      </c>
      <c r="O4" s="46" t="s">
        <v>172</v>
      </c>
    </row>
    <row r="5" spans="1:15" ht="29.25" customHeight="1" x14ac:dyDescent="0.25">
      <c r="A5" s="66" t="s">
        <v>1</v>
      </c>
      <c r="B5" s="69" t="s">
        <v>156</v>
      </c>
      <c r="C5" s="14">
        <v>11</v>
      </c>
      <c r="D5" s="20">
        <v>2457301.6</v>
      </c>
      <c r="E5" s="20">
        <v>2280679.62</v>
      </c>
      <c r="F5" s="21">
        <v>2541760</v>
      </c>
      <c r="G5" s="22">
        <v>2500000</v>
      </c>
      <c r="H5" s="22"/>
      <c r="I5" s="47">
        <f>G5+H5</f>
        <v>2500000</v>
      </c>
      <c r="J5" s="23">
        <f>SUM(G5*1.015)</f>
        <v>2537499.9999999995</v>
      </c>
      <c r="K5" s="23"/>
      <c r="L5" s="23">
        <f>J5+K5</f>
        <v>2537499.9999999995</v>
      </c>
      <c r="M5" s="70">
        <f>SUM(G5*1.017)</f>
        <v>2542499.9999999995</v>
      </c>
      <c r="N5" s="71"/>
      <c r="O5" s="79">
        <f>M5+N5</f>
        <v>2542499.9999999995</v>
      </c>
    </row>
  </sheetData>
  <mergeCells count="3">
    <mergeCell ref="G3:I3"/>
    <mergeCell ref="J3:L3"/>
    <mergeCell ref="M3:O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G6" sqref="G6"/>
    </sheetView>
  </sheetViews>
  <sheetFormatPr defaultRowHeight="15" x14ac:dyDescent="0.25"/>
  <cols>
    <col min="4" max="4" width="11.28515625" bestFit="1" customWidth="1"/>
    <col min="5" max="5" width="11.28515625" customWidth="1"/>
    <col min="6" max="6" width="11.7109375" bestFit="1" customWidth="1"/>
    <col min="7" max="7" width="11.42578125" bestFit="1" customWidth="1"/>
    <col min="8" max="11" width="11.85546875" bestFit="1" customWidth="1"/>
    <col min="12" max="15" width="11.42578125" bestFit="1" customWidth="1"/>
  </cols>
  <sheetData>
    <row r="1" spans="1:15" x14ac:dyDescent="0.25">
      <c r="A1" t="s">
        <v>157</v>
      </c>
    </row>
    <row r="3" spans="1:15" ht="15.75" x14ac:dyDescent="0.25">
      <c r="G3" s="204" t="s">
        <v>143</v>
      </c>
      <c r="H3" s="205"/>
      <c r="I3" s="206"/>
      <c r="J3" s="204" t="s">
        <v>167</v>
      </c>
      <c r="K3" s="205"/>
      <c r="L3" s="206"/>
      <c r="M3" s="207" t="s">
        <v>171</v>
      </c>
      <c r="N3" s="202"/>
      <c r="O3" s="203"/>
    </row>
    <row r="4" spans="1:15" ht="45" x14ac:dyDescent="0.25">
      <c r="A4" s="12" t="s">
        <v>0</v>
      </c>
      <c r="B4" s="13" t="s">
        <v>32</v>
      </c>
      <c r="C4" s="13" t="s">
        <v>65</v>
      </c>
      <c r="D4" s="50" t="s">
        <v>166</v>
      </c>
      <c r="E4" s="50" t="s">
        <v>174</v>
      </c>
      <c r="F4" s="16" t="s">
        <v>173</v>
      </c>
      <c r="G4" s="39" t="s">
        <v>144</v>
      </c>
      <c r="H4" s="39" t="s">
        <v>147</v>
      </c>
      <c r="I4" s="40" t="s">
        <v>146</v>
      </c>
      <c r="J4" s="41" t="s">
        <v>148</v>
      </c>
      <c r="K4" s="41" t="s">
        <v>149</v>
      </c>
      <c r="L4" s="42" t="s">
        <v>168</v>
      </c>
      <c r="M4" s="43" t="s">
        <v>144</v>
      </c>
      <c r="N4" s="45" t="s">
        <v>147</v>
      </c>
      <c r="O4" s="46" t="s">
        <v>172</v>
      </c>
    </row>
    <row r="5" spans="1:15" ht="15.75" x14ac:dyDescent="0.25">
      <c r="A5" s="84" t="s">
        <v>1</v>
      </c>
      <c r="B5" s="84" t="s">
        <v>158</v>
      </c>
      <c r="C5" s="14">
        <v>11</v>
      </c>
      <c r="D5" s="20">
        <v>1085600</v>
      </c>
      <c r="E5" s="20">
        <v>1009773.05</v>
      </c>
      <c r="F5" s="21">
        <v>2094721.5</v>
      </c>
      <c r="G5" s="22">
        <v>1200000</v>
      </c>
      <c r="H5" s="22"/>
      <c r="I5" s="22">
        <f>G5+H5</f>
        <v>1200000</v>
      </c>
      <c r="J5" s="72">
        <f>SUM(G5*1.015)</f>
        <v>1217999.9999999998</v>
      </c>
      <c r="K5" s="72">
        <v>0</v>
      </c>
      <c r="L5" s="72">
        <f>J5+K5</f>
        <v>1217999.9999999998</v>
      </c>
      <c r="M5" s="73">
        <f>SUM(G5*1.017)</f>
        <v>1220400</v>
      </c>
      <c r="N5" s="74">
        <v>0</v>
      </c>
      <c r="O5" s="74">
        <f>M5+N5</f>
        <v>1220400</v>
      </c>
    </row>
    <row r="6" spans="1:15" ht="15.75" x14ac:dyDescent="0.25">
      <c r="A6" s="87" t="s">
        <v>2</v>
      </c>
      <c r="B6" s="3"/>
      <c r="C6" s="86">
        <v>19</v>
      </c>
      <c r="D6" s="3"/>
      <c r="E6" s="3"/>
      <c r="F6" s="4">
        <v>1055436.5</v>
      </c>
      <c r="G6" s="22"/>
      <c r="H6" s="22"/>
      <c r="I6" s="22">
        <f>H6</f>
        <v>0</v>
      </c>
      <c r="J6" s="72"/>
      <c r="K6" s="72"/>
      <c r="L6" s="72"/>
      <c r="M6" s="73"/>
      <c r="N6" s="73"/>
      <c r="O6" s="73"/>
    </row>
  </sheetData>
  <mergeCells count="3">
    <mergeCell ref="G3:I3"/>
    <mergeCell ref="J3:L3"/>
    <mergeCell ref="M3:O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11</vt:i4>
      </vt:variant>
    </vt:vector>
  </HeadingPairs>
  <TitlesOfParts>
    <vt:vector size="11" baseType="lpstr">
      <vt:lpstr> Limiti Upravni odjeli</vt:lpstr>
      <vt:lpstr>Osnovne škole </vt:lpstr>
      <vt:lpstr>Srednje škole</vt:lpstr>
      <vt:lpstr>Zdravstvo</vt:lpstr>
      <vt:lpstr>Narodni muzej</vt:lpstr>
      <vt:lpstr>Kazalište lutaka</vt:lpstr>
      <vt:lpstr>Natura Jadera</vt:lpstr>
      <vt:lpstr>Zavod za prost.uređenje</vt:lpstr>
      <vt:lpstr>Inovacija</vt:lpstr>
      <vt:lpstr>AGGRA</vt:lpstr>
      <vt:lpstr>Zadra nova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2018-10-10T13:48:50Z</dcterms:modified>
</cp:coreProperties>
</file>