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62"/>
  </bookViews>
  <sheets>
    <sheet name="Upravni odjeli " sheetId="9" r:id="rId1"/>
    <sheet name="Osnovne škole" sheetId="11" r:id="rId2"/>
    <sheet name="Srednje škole" sheetId="12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" i="12" l="1"/>
  <c r="I50" i="12" s="1"/>
  <c r="E49" i="12"/>
  <c r="I48" i="12"/>
  <c r="E48" i="12"/>
  <c r="E47" i="12"/>
  <c r="O46" i="12"/>
  <c r="K46" i="12"/>
  <c r="E46" i="12"/>
  <c r="G46" i="12" s="1"/>
  <c r="O45" i="12"/>
  <c r="K45" i="12"/>
  <c r="E45" i="12"/>
  <c r="G45" i="12" s="1"/>
  <c r="O44" i="12"/>
  <c r="K44" i="12"/>
  <c r="E44" i="12"/>
  <c r="I44" i="12" s="1"/>
  <c r="O43" i="12"/>
  <c r="K43" i="12"/>
  <c r="E43" i="12"/>
  <c r="G43" i="12" s="1"/>
  <c r="O42" i="12"/>
  <c r="K42" i="12"/>
  <c r="E42" i="12"/>
  <c r="I42" i="12" s="1"/>
  <c r="O41" i="12"/>
  <c r="K41" i="12"/>
  <c r="E41" i="12"/>
  <c r="G41" i="12" s="1"/>
  <c r="O40" i="12"/>
  <c r="K40" i="12"/>
  <c r="I40" i="12"/>
  <c r="G40" i="12"/>
  <c r="E40" i="12"/>
  <c r="O39" i="12"/>
  <c r="K39" i="12"/>
  <c r="G39" i="12"/>
  <c r="E39" i="12"/>
  <c r="O38" i="12"/>
  <c r="K38" i="12"/>
  <c r="I38" i="12"/>
  <c r="E38" i="12"/>
  <c r="G38" i="12" s="1"/>
  <c r="O37" i="12"/>
  <c r="K37" i="12"/>
  <c r="E37" i="12"/>
  <c r="G37" i="12" s="1"/>
  <c r="O36" i="12"/>
  <c r="K36" i="12"/>
  <c r="E36" i="12"/>
  <c r="I36" i="12" s="1"/>
  <c r="O35" i="12"/>
  <c r="K35" i="12"/>
  <c r="E35" i="12"/>
  <c r="G35" i="12" s="1"/>
  <c r="O34" i="12"/>
  <c r="K34" i="12"/>
  <c r="E34" i="12"/>
  <c r="I34" i="12" s="1"/>
  <c r="O33" i="12"/>
  <c r="K33" i="12"/>
  <c r="E33" i="12"/>
  <c r="G33" i="12" s="1"/>
  <c r="O32" i="12"/>
  <c r="K32" i="12"/>
  <c r="I32" i="12"/>
  <c r="G32" i="12"/>
  <c r="E32" i="12"/>
  <c r="O31" i="12"/>
  <c r="K31" i="12"/>
  <c r="G31" i="12"/>
  <c r="E31" i="12"/>
  <c r="O30" i="12"/>
  <c r="K30" i="12"/>
  <c r="I30" i="12"/>
  <c r="E30" i="12"/>
  <c r="G30" i="12" s="1"/>
  <c r="O29" i="12"/>
  <c r="K29" i="12"/>
  <c r="E29" i="12"/>
  <c r="G29" i="12" s="1"/>
  <c r="O28" i="12"/>
  <c r="K28" i="12"/>
  <c r="E28" i="12"/>
  <c r="I28" i="12" s="1"/>
  <c r="O27" i="12"/>
  <c r="K27" i="12"/>
  <c r="E27" i="12"/>
  <c r="G27" i="12" s="1"/>
  <c r="O26" i="12"/>
  <c r="K26" i="12"/>
  <c r="E26" i="12"/>
  <c r="I26" i="12" s="1"/>
  <c r="O25" i="12"/>
  <c r="G25" i="12"/>
  <c r="O24" i="12"/>
  <c r="K24" i="12"/>
  <c r="E24" i="12"/>
  <c r="I24" i="12" s="1"/>
  <c r="O23" i="12"/>
  <c r="K23" i="12"/>
  <c r="E23" i="12"/>
  <c r="G23" i="12" s="1"/>
  <c r="O22" i="12"/>
  <c r="K22" i="12"/>
  <c r="E22" i="12"/>
  <c r="I22" i="12" s="1"/>
  <c r="O21" i="12"/>
  <c r="K21" i="12"/>
  <c r="E21" i="12"/>
  <c r="G21" i="12" s="1"/>
  <c r="O20" i="12"/>
  <c r="K20" i="12"/>
  <c r="I20" i="12"/>
  <c r="G20" i="12"/>
  <c r="E20" i="12"/>
  <c r="O19" i="12"/>
  <c r="K19" i="12"/>
  <c r="G19" i="12"/>
  <c r="E19" i="12"/>
  <c r="O18" i="12"/>
  <c r="K18" i="12"/>
  <c r="I18" i="12"/>
  <c r="E18" i="12"/>
  <c r="G18" i="12" s="1"/>
  <c r="O17" i="12"/>
  <c r="K17" i="12"/>
  <c r="E17" i="12"/>
  <c r="G17" i="12" s="1"/>
  <c r="O16" i="12"/>
  <c r="K16" i="12"/>
  <c r="E16" i="12"/>
  <c r="I16" i="12" s="1"/>
  <c r="O15" i="12"/>
  <c r="K15" i="12"/>
  <c r="E15" i="12"/>
  <c r="G15" i="12" s="1"/>
  <c r="O14" i="12"/>
  <c r="K14" i="12"/>
  <c r="E14" i="12"/>
  <c r="I14" i="12" s="1"/>
  <c r="O13" i="12"/>
  <c r="K13" i="12"/>
  <c r="E13" i="12"/>
  <c r="G13" i="12" s="1"/>
  <c r="O12" i="12"/>
  <c r="K12" i="12"/>
  <c r="I12" i="12"/>
  <c r="G12" i="12"/>
  <c r="E12" i="12"/>
  <c r="O11" i="12"/>
  <c r="K11" i="12"/>
  <c r="G11" i="12"/>
  <c r="E11" i="12"/>
  <c r="O10" i="12"/>
  <c r="K10" i="12"/>
  <c r="I10" i="12"/>
  <c r="E10" i="12"/>
  <c r="G10" i="12" s="1"/>
  <c r="O9" i="12"/>
  <c r="K9" i="12"/>
  <c r="E9" i="12"/>
  <c r="G9" i="12" s="1"/>
  <c r="O8" i="12"/>
  <c r="K8" i="12"/>
  <c r="E8" i="12"/>
  <c r="I8" i="12" s="1"/>
  <c r="O7" i="12"/>
  <c r="K7" i="12"/>
  <c r="E7" i="12"/>
  <c r="G7" i="12" s="1"/>
  <c r="O6" i="12"/>
  <c r="K6" i="12"/>
  <c r="E6" i="12"/>
  <c r="I6" i="12" s="1"/>
  <c r="O5" i="12"/>
  <c r="K5" i="12"/>
  <c r="G5" i="12"/>
  <c r="K62" i="11"/>
  <c r="E62" i="11"/>
  <c r="I62" i="11" s="1"/>
  <c r="K61" i="11"/>
  <c r="E61" i="11"/>
  <c r="K60" i="11"/>
  <c r="E60" i="11"/>
  <c r="I60" i="11" s="1"/>
  <c r="K59" i="11"/>
  <c r="E59" i="11"/>
  <c r="O58" i="11"/>
  <c r="K58" i="11"/>
  <c r="E58" i="11"/>
  <c r="I58" i="11" s="1"/>
  <c r="O57" i="11"/>
  <c r="K57" i="11"/>
  <c r="G57" i="11"/>
  <c r="O56" i="11"/>
  <c r="K56" i="11"/>
  <c r="E56" i="11"/>
  <c r="I56" i="11" s="1"/>
  <c r="O55" i="11"/>
  <c r="K55" i="11"/>
  <c r="G55" i="11"/>
  <c r="O54" i="11"/>
  <c r="K54" i="11"/>
  <c r="E54" i="11"/>
  <c r="I54" i="11" s="1"/>
  <c r="O53" i="11"/>
  <c r="K53" i="11"/>
  <c r="G53" i="11"/>
  <c r="O52" i="11"/>
  <c r="K52" i="11"/>
  <c r="E52" i="11"/>
  <c r="I52" i="11" s="1"/>
  <c r="O51" i="11"/>
  <c r="K51" i="11"/>
  <c r="G51" i="11"/>
  <c r="O50" i="11"/>
  <c r="K50" i="11"/>
  <c r="E50" i="11"/>
  <c r="I50" i="11" s="1"/>
  <c r="O49" i="11"/>
  <c r="K49" i="11"/>
  <c r="G49" i="11"/>
  <c r="O48" i="11"/>
  <c r="K48" i="11"/>
  <c r="E48" i="11"/>
  <c r="I48" i="11" s="1"/>
  <c r="O47" i="11"/>
  <c r="K47" i="11"/>
  <c r="G47" i="11"/>
  <c r="O46" i="11"/>
  <c r="K46" i="11"/>
  <c r="E46" i="11"/>
  <c r="I46" i="11" s="1"/>
  <c r="O45" i="11"/>
  <c r="K45" i="11"/>
  <c r="G45" i="11"/>
  <c r="O44" i="11"/>
  <c r="K44" i="11"/>
  <c r="E44" i="11"/>
  <c r="I44" i="11" s="1"/>
  <c r="O43" i="11"/>
  <c r="K43" i="11"/>
  <c r="G43" i="11"/>
  <c r="O42" i="11"/>
  <c r="K42" i="11"/>
  <c r="E42" i="11"/>
  <c r="I42" i="11" s="1"/>
  <c r="O41" i="11"/>
  <c r="K41" i="11"/>
  <c r="G41" i="11"/>
  <c r="O40" i="11"/>
  <c r="K40" i="11"/>
  <c r="E40" i="11"/>
  <c r="I40" i="11" s="1"/>
  <c r="O39" i="11"/>
  <c r="K39" i="11"/>
  <c r="G39" i="11"/>
  <c r="O38" i="11"/>
  <c r="K38" i="11"/>
  <c r="E38" i="11"/>
  <c r="I38" i="11" s="1"/>
  <c r="O37" i="11"/>
  <c r="K37" i="11"/>
  <c r="G37" i="11"/>
  <c r="O36" i="11"/>
  <c r="K36" i="11"/>
  <c r="E36" i="11"/>
  <c r="I36" i="11" s="1"/>
  <c r="O35" i="11"/>
  <c r="K35" i="11"/>
  <c r="G35" i="11"/>
  <c r="O34" i="11"/>
  <c r="K34" i="11"/>
  <c r="E34" i="11"/>
  <c r="I34" i="11" s="1"/>
  <c r="O33" i="11"/>
  <c r="K33" i="11"/>
  <c r="G33" i="11"/>
  <c r="O32" i="11"/>
  <c r="K32" i="11"/>
  <c r="E32" i="11"/>
  <c r="I32" i="11" s="1"/>
  <c r="O31" i="11"/>
  <c r="K31" i="11"/>
  <c r="G31" i="11"/>
  <c r="O30" i="11"/>
  <c r="K30" i="11"/>
  <c r="E30" i="11"/>
  <c r="I30" i="11" s="1"/>
  <c r="O29" i="11"/>
  <c r="K29" i="11"/>
  <c r="G29" i="11"/>
  <c r="O28" i="11"/>
  <c r="K28" i="11"/>
  <c r="E28" i="11"/>
  <c r="I28" i="11" s="1"/>
  <c r="O27" i="11"/>
  <c r="K27" i="11"/>
  <c r="G27" i="11"/>
  <c r="O26" i="11"/>
  <c r="K26" i="11"/>
  <c r="E26" i="11"/>
  <c r="I26" i="11" s="1"/>
  <c r="O25" i="11"/>
  <c r="K25" i="11"/>
  <c r="G25" i="11"/>
  <c r="O24" i="11"/>
  <c r="K24" i="11"/>
  <c r="E24" i="11"/>
  <c r="I24" i="11" s="1"/>
  <c r="O23" i="11"/>
  <c r="K23" i="11"/>
  <c r="G23" i="11"/>
  <c r="O22" i="11"/>
  <c r="K22" i="11"/>
  <c r="E22" i="11"/>
  <c r="I22" i="11" s="1"/>
  <c r="O21" i="11"/>
  <c r="K21" i="11"/>
  <c r="G21" i="11"/>
  <c r="O20" i="11"/>
  <c r="K20" i="11"/>
  <c r="E20" i="11"/>
  <c r="I20" i="11" s="1"/>
  <c r="O19" i="11"/>
  <c r="K19" i="11"/>
  <c r="G19" i="11"/>
  <c r="O18" i="11"/>
  <c r="K18" i="11"/>
  <c r="E18" i="11"/>
  <c r="I18" i="11" s="1"/>
  <c r="O17" i="11"/>
  <c r="K17" i="11"/>
  <c r="G17" i="11"/>
  <c r="O16" i="11"/>
  <c r="K16" i="11"/>
  <c r="E16" i="11"/>
  <c r="I16" i="11" s="1"/>
  <c r="O15" i="11"/>
  <c r="K15" i="11"/>
  <c r="G15" i="11"/>
  <c r="O14" i="11"/>
  <c r="K14" i="11"/>
  <c r="E14" i="11"/>
  <c r="I14" i="11" s="1"/>
  <c r="O13" i="11"/>
  <c r="K13" i="11"/>
  <c r="G13" i="11"/>
  <c r="O12" i="11"/>
  <c r="K12" i="11"/>
  <c r="E12" i="11"/>
  <c r="I12" i="11" s="1"/>
  <c r="O11" i="11"/>
  <c r="K11" i="11"/>
  <c r="G11" i="11"/>
  <c r="O10" i="11"/>
  <c r="K10" i="11"/>
  <c r="E10" i="11"/>
  <c r="I10" i="11" s="1"/>
  <c r="O9" i="11"/>
  <c r="K9" i="11"/>
  <c r="G9" i="11"/>
  <c r="O8" i="11"/>
  <c r="K8" i="11"/>
  <c r="E8" i="11"/>
  <c r="I8" i="11" s="1"/>
  <c r="O7" i="11"/>
  <c r="K7" i="11"/>
  <c r="G7" i="11"/>
  <c r="O6" i="11"/>
  <c r="K6" i="11"/>
  <c r="E6" i="11"/>
  <c r="I6" i="11" s="1"/>
  <c r="O5" i="11"/>
  <c r="K5" i="11"/>
  <c r="G5" i="11"/>
  <c r="G34" i="12" l="1"/>
  <c r="G6" i="12"/>
  <c r="G14" i="12"/>
  <c r="G22" i="12"/>
  <c r="G26" i="12"/>
  <c r="G42" i="12"/>
  <c r="G8" i="12"/>
  <c r="G16" i="12"/>
  <c r="G24" i="12"/>
  <c r="G28" i="12"/>
  <c r="G36" i="12"/>
  <c r="G44" i="12"/>
  <c r="G6" i="11"/>
  <c r="G8" i="11"/>
  <c r="G10" i="11"/>
  <c r="G12" i="11"/>
  <c r="G14" i="11"/>
  <c r="G16" i="11"/>
  <c r="G18" i="11"/>
  <c r="G20" i="11"/>
  <c r="G22" i="11"/>
  <c r="G24" i="11"/>
  <c r="G26" i="11"/>
  <c r="G28" i="11"/>
  <c r="G30" i="11"/>
  <c r="G32" i="11"/>
  <c r="G34" i="11"/>
  <c r="G36" i="11"/>
  <c r="G38" i="11"/>
  <c r="G40" i="11"/>
  <c r="G42" i="11"/>
  <c r="G44" i="11"/>
  <c r="G46" i="11"/>
  <c r="G48" i="11"/>
  <c r="G50" i="11"/>
  <c r="G52" i="11"/>
  <c r="G54" i="11"/>
  <c r="G56" i="11"/>
  <c r="G58" i="11"/>
  <c r="K55" i="9" l="1"/>
  <c r="M55" i="9" s="1"/>
  <c r="H55" i="9"/>
  <c r="J55" i="9" s="1"/>
  <c r="G55" i="9"/>
  <c r="E23" i="9"/>
  <c r="H14" i="9"/>
  <c r="J14" i="9" s="1"/>
  <c r="G14" i="9"/>
  <c r="K14" i="9" l="1"/>
  <c r="M14" i="9" s="1"/>
  <c r="H64" i="9"/>
  <c r="J64" i="9" s="1"/>
  <c r="H65" i="9"/>
  <c r="K65" i="9" s="1"/>
  <c r="M65" i="9" s="1"/>
  <c r="G64" i="9"/>
  <c r="G65" i="9"/>
  <c r="L53" i="9"/>
  <c r="F53" i="9"/>
  <c r="H50" i="9"/>
  <c r="J50" i="9" s="1"/>
  <c r="H51" i="9"/>
  <c r="K51" i="9" s="1"/>
  <c r="H52" i="9"/>
  <c r="K52" i="9" s="1"/>
  <c r="G50" i="9"/>
  <c r="K64" i="9" l="1"/>
  <c r="M64" i="9" s="1"/>
  <c r="K50" i="9"/>
  <c r="M50" i="9" s="1"/>
  <c r="L66" i="9"/>
  <c r="L62" i="9"/>
  <c r="L60" i="9"/>
  <c r="L58" i="9"/>
  <c r="I66" i="9"/>
  <c r="I62" i="9"/>
  <c r="I60" i="9"/>
  <c r="I58" i="9"/>
  <c r="G63" i="9"/>
  <c r="G61" i="9"/>
  <c r="G59" i="9"/>
  <c r="E58" i="9"/>
  <c r="G57" i="9"/>
  <c r="G56" i="9"/>
  <c r="G42" i="9"/>
  <c r="G43" i="9"/>
  <c r="G44" i="9"/>
  <c r="G45" i="9"/>
  <c r="G46" i="9"/>
  <c r="G47" i="9"/>
  <c r="G48" i="9"/>
  <c r="G49" i="9"/>
  <c r="G51" i="9"/>
  <c r="G52" i="9"/>
  <c r="G41" i="9"/>
  <c r="G39" i="9"/>
  <c r="G38" i="9"/>
  <c r="G30" i="9"/>
  <c r="G31" i="9"/>
  <c r="G32" i="9"/>
  <c r="G33" i="9"/>
  <c r="G34" i="9"/>
  <c r="G35" i="9"/>
  <c r="G36" i="9"/>
  <c r="G29" i="9"/>
  <c r="G25" i="9"/>
  <c r="G26" i="9"/>
  <c r="G27" i="9"/>
  <c r="G24" i="9"/>
  <c r="G15" i="9"/>
  <c r="G16" i="9"/>
  <c r="G17" i="9"/>
  <c r="G18" i="9"/>
  <c r="G19" i="9"/>
  <c r="G20" i="9"/>
  <c r="G21" i="9"/>
  <c r="G22" i="9"/>
  <c r="G13" i="9"/>
  <c r="G11" i="9"/>
  <c r="G10" i="9"/>
  <c r="G8" i="9"/>
  <c r="F58" i="9"/>
  <c r="F60" i="9"/>
  <c r="D9" i="9"/>
  <c r="D12" i="9"/>
  <c r="D23" i="9"/>
  <c r="D28" i="9"/>
  <c r="D37" i="9"/>
  <c r="D40" i="9"/>
  <c r="D53" i="9"/>
  <c r="D58" i="9"/>
  <c r="D60" i="9"/>
  <c r="D62" i="9"/>
  <c r="D66" i="9"/>
  <c r="G58" i="9" l="1"/>
  <c r="G74" i="9"/>
  <c r="E74" i="9"/>
  <c r="H48" i="9"/>
  <c r="H46" i="9"/>
  <c r="K46" i="9" s="1"/>
  <c r="F74" i="9"/>
  <c r="H21" i="9"/>
  <c r="K21" i="9" s="1"/>
  <c r="H18" i="9"/>
  <c r="K18" i="9" s="1"/>
  <c r="K48" i="9" l="1"/>
  <c r="M48" i="9" s="1"/>
  <c r="M21" i="9"/>
  <c r="M52" i="9"/>
  <c r="M46" i="9"/>
  <c r="J21" i="9"/>
  <c r="J48" i="9"/>
  <c r="M18" i="9"/>
  <c r="J52" i="9"/>
  <c r="J46" i="9"/>
  <c r="J18" i="9" l="1"/>
  <c r="C53" i="9" l="1"/>
  <c r="H63" i="9" l="1"/>
  <c r="H61" i="9"/>
  <c r="H59" i="9"/>
  <c r="H57" i="9"/>
  <c r="H56" i="9"/>
  <c r="H39" i="9"/>
  <c r="H38" i="9"/>
  <c r="H27" i="9"/>
  <c r="H26" i="9"/>
  <c r="H24" i="9"/>
  <c r="H11" i="9"/>
  <c r="H10" i="9"/>
  <c r="H8" i="9"/>
  <c r="H58" i="9" l="1"/>
  <c r="C66" i="9"/>
  <c r="C62" i="9" l="1"/>
  <c r="F62" i="9"/>
  <c r="C60" i="9"/>
  <c r="C58" i="9"/>
  <c r="K56" i="9"/>
  <c r="F54" i="9"/>
  <c r="I54" i="9" s="1"/>
  <c r="L54" i="9" s="1"/>
  <c r="E54" i="9"/>
  <c r="H54" i="9" s="1"/>
  <c r="H49" i="9"/>
  <c r="K49" i="9" s="1"/>
  <c r="H47" i="9"/>
  <c r="G73" i="9"/>
  <c r="H45" i="9"/>
  <c r="H44" i="9"/>
  <c r="H43" i="9"/>
  <c r="G53" i="9"/>
  <c r="I42" i="9"/>
  <c r="I53" i="9" s="1"/>
  <c r="H41" i="9"/>
  <c r="C40" i="9"/>
  <c r="C37" i="9"/>
  <c r="I35" i="9"/>
  <c r="H35" i="9"/>
  <c r="K35" i="9" s="1"/>
  <c r="H32" i="9"/>
  <c r="H30" i="9"/>
  <c r="H29" i="9"/>
  <c r="C28" i="9"/>
  <c r="I25" i="9"/>
  <c r="C23" i="9"/>
  <c r="H22" i="9"/>
  <c r="H20" i="9"/>
  <c r="H19" i="9"/>
  <c r="H17" i="9"/>
  <c r="H16" i="9"/>
  <c r="H15" i="9"/>
  <c r="H13" i="9"/>
  <c r="C12" i="9"/>
  <c r="F75" i="9"/>
  <c r="K11" i="9"/>
  <c r="K10" i="9"/>
  <c r="C9" i="9"/>
  <c r="J49" i="9" l="1"/>
  <c r="J51" i="9"/>
  <c r="J47" i="9"/>
  <c r="F9" i="9"/>
  <c r="F69" i="9"/>
  <c r="H25" i="9"/>
  <c r="K25" i="9" s="1"/>
  <c r="M25" i="9" s="1"/>
  <c r="E69" i="9"/>
  <c r="J19" i="9"/>
  <c r="J20" i="9"/>
  <c r="H42" i="9"/>
  <c r="H53" i="9" s="1"/>
  <c r="E53" i="9"/>
  <c r="H34" i="9"/>
  <c r="K34" i="9" s="1"/>
  <c r="M34" i="9" s="1"/>
  <c r="H36" i="9"/>
  <c r="J36" i="9" s="1"/>
  <c r="H33" i="9"/>
  <c r="K33" i="9" s="1"/>
  <c r="M33" i="9" s="1"/>
  <c r="H31" i="9"/>
  <c r="K31" i="9" s="1"/>
  <c r="M31" i="9" s="1"/>
  <c r="J65" i="9"/>
  <c r="E12" i="9"/>
  <c r="E73" i="9"/>
  <c r="M11" i="9"/>
  <c r="E78" i="9"/>
  <c r="G66" i="9"/>
  <c r="F66" i="9"/>
  <c r="F12" i="9"/>
  <c r="J32" i="9"/>
  <c r="E37" i="9"/>
  <c r="F78" i="9"/>
  <c r="F37" i="9"/>
  <c r="E40" i="9"/>
  <c r="J54" i="9"/>
  <c r="E66" i="9"/>
  <c r="J57" i="9"/>
  <c r="G37" i="9"/>
  <c r="G54" i="9"/>
  <c r="F73" i="9"/>
  <c r="F71" i="9"/>
  <c r="E75" i="9"/>
  <c r="E60" i="9"/>
  <c r="G75" i="9"/>
  <c r="J30" i="9"/>
  <c r="F28" i="9"/>
  <c r="F40" i="9"/>
  <c r="K43" i="9"/>
  <c r="M43" i="9" s="1"/>
  <c r="J43" i="9"/>
  <c r="M51" i="9"/>
  <c r="M35" i="9"/>
  <c r="K41" i="9"/>
  <c r="K15" i="9"/>
  <c r="K45" i="9"/>
  <c r="M45" i="9" s="1"/>
  <c r="J45" i="9"/>
  <c r="K22" i="9"/>
  <c r="M22" i="9" s="1"/>
  <c r="J22" i="9"/>
  <c r="K19" i="9"/>
  <c r="M19" i="9" s="1"/>
  <c r="K27" i="9"/>
  <c r="M27" i="9" s="1"/>
  <c r="J27" i="9"/>
  <c r="J16" i="9"/>
  <c r="K16" i="9"/>
  <c r="M16" i="9" s="1"/>
  <c r="J25" i="9"/>
  <c r="L37" i="9"/>
  <c r="K39" i="9"/>
  <c r="K47" i="9"/>
  <c r="M47" i="9" s="1"/>
  <c r="K24" i="9"/>
  <c r="K44" i="9"/>
  <c r="M44" i="9" s="1"/>
  <c r="J44" i="9"/>
  <c r="K20" i="9"/>
  <c r="M20" i="9" s="1"/>
  <c r="K8" i="9"/>
  <c r="H9" i="9"/>
  <c r="K17" i="9"/>
  <c r="M17" i="9" s="1"/>
  <c r="J17" i="9"/>
  <c r="K26" i="9"/>
  <c r="M26" i="9" s="1"/>
  <c r="J26" i="9"/>
  <c r="M49" i="9"/>
  <c r="M56" i="9"/>
  <c r="K61" i="9"/>
  <c r="H62" i="9"/>
  <c r="F23" i="9"/>
  <c r="I37" i="9"/>
  <c r="J56" i="9"/>
  <c r="G71" i="9"/>
  <c r="K32" i="9"/>
  <c r="M32" i="9" s="1"/>
  <c r="K57" i="9"/>
  <c r="M57" i="9" s="1"/>
  <c r="G60" i="9"/>
  <c r="E72" i="9"/>
  <c r="E9" i="9"/>
  <c r="E28" i="9"/>
  <c r="G72" i="9"/>
  <c r="G62" i="9"/>
  <c r="E62" i="9"/>
  <c r="E70" i="9"/>
  <c r="F70" i="9"/>
  <c r="F72" i="9"/>
  <c r="E71" i="9"/>
  <c r="J35" i="9"/>
  <c r="K30" i="9"/>
  <c r="M30" i="9" s="1"/>
  <c r="K54" i="9"/>
  <c r="J61" i="9"/>
  <c r="H28" i="9" l="1"/>
  <c r="M58" i="9"/>
  <c r="K58" i="9"/>
  <c r="J11" i="9"/>
  <c r="J42" i="9"/>
  <c r="K42" i="9"/>
  <c r="M42" i="9" s="1"/>
  <c r="G70" i="9"/>
  <c r="G69" i="9"/>
  <c r="J34" i="9"/>
  <c r="M15" i="9"/>
  <c r="J15" i="9"/>
  <c r="L12" i="9"/>
  <c r="J33" i="9"/>
  <c r="H66" i="9"/>
  <c r="F79" i="9"/>
  <c r="E79" i="9"/>
  <c r="J31" i="9"/>
  <c r="H37" i="9"/>
  <c r="J37" i="9" s="1"/>
  <c r="K36" i="9"/>
  <c r="M36" i="9" s="1"/>
  <c r="G23" i="9"/>
  <c r="H12" i="9"/>
  <c r="K63" i="9"/>
  <c r="M63" i="9" s="1"/>
  <c r="M66" i="9" s="1"/>
  <c r="G78" i="9"/>
  <c r="I12" i="9"/>
  <c r="M10" i="9"/>
  <c r="M12" i="9" s="1"/>
  <c r="J63" i="9"/>
  <c r="J66" i="9" s="1"/>
  <c r="J10" i="9"/>
  <c r="K29" i="9"/>
  <c r="J29" i="9"/>
  <c r="G40" i="9"/>
  <c r="G12" i="9"/>
  <c r="K9" i="9"/>
  <c r="G28" i="9"/>
  <c r="H23" i="9"/>
  <c r="K13" i="9"/>
  <c r="J13" i="9"/>
  <c r="G9" i="9"/>
  <c r="I23" i="9"/>
  <c r="L23" i="9"/>
  <c r="J59" i="9"/>
  <c r="J60" i="9" s="1"/>
  <c r="H60" i="9"/>
  <c r="K59" i="9"/>
  <c r="M54" i="9"/>
  <c r="M39" i="9"/>
  <c r="H40" i="9"/>
  <c r="J38" i="9"/>
  <c r="K38" i="9"/>
  <c r="J58" i="9"/>
  <c r="J39" i="9"/>
  <c r="J41" i="9"/>
  <c r="J53" i="9" s="1"/>
  <c r="I28" i="9"/>
  <c r="L28" i="9"/>
  <c r="L9" i="9"/>
  <c r="I9" i="9"/>
  <c r="J9" i="9" s="1"/>
  <c r="I40" i="9"/>
  <c r="L40" i="9"/>
  <c r="J24" i="9"/>
  <c r="J62" i="9"/>
  <c r="K62" i="9"/>
  <c r="J8" i="9"/>
  <c r="K28" i="9"/>
  <c r="J28" i="9" l="1"/>
  <c r="K53" i="9"/>
  <c r="K12" i="9"/>
  <c r="K66" i="9"/>
  <c r="K37" i="9"/>
  <c r="G79" i="9"/>
  <c r="J12" i="9"/>
  <c r="M8" i="9"/>
  <c r="M9" i="9" s="1"/>
  <c r="M29" i="9"/>
  <c r="M37" i="9" s="1"/>
  <c r="M61" i="9"/>
  <c r="M62" i="9" s="1"/>
  <c r="J40" i="9"/>
  <c r="K40" i="9"/>
  <c r="M38" i="9"/>
  <c r="M40" i="9" s="1"/>
  <c r="K23" i="9"/>
  <c r="M13" i="9"/>
  <c r="M23" i="9" s="1"/>
  <c r="K60" i="9"/>
  <c r="M59" i="9"/>
  <c r="M60" i="9" s="1"/>
  <c r="J23" i="9"/>
  <c r="M41" i="9"/>
  <c r="M53" i="9" s="1"/>
  <c r="M24" i="9"/>
  <c r="M28" i="9" s="1"/>
</calcChain>
</file>

<file path=xl/sharedStrings.xml><?xml version="1.0" encoding="utf-8"?>
<sst xmlns="http://schemas.openxmlformats.org/spreadsheetml/2006/main" count="282" uniqueCount="202">
  <si>
    <t>Ured župana</t>
  </si>
  <si>
    <t>UO za prostorno uređenje</t>
  </si>
  <si>
    <t>UO za gospodarstvo</t>
  </si>
  <si>
    <t>UO za poljoprivredu</t>
  </si>
  <si>
    <t>Razdjel/Glava</t>
  </si>
  <si>
    <t>Naziv</t>
  </si>
  <si>
    <t>030-02</t>
  </si>
  <si>
    <t>030-03</t>
  </si>
  <si>
    <t>030-04</t>
  </si>
  <si>
    <t>030-05</t>
  </si>
  <si>
    <t>040-01</t>
  </si>
  <si>
    <t>050-01</t>
  </si>
  <si>
    <t>050-02</t>
  </si>
  <si>
    <t>050-03</t>
  </si>
  <si>
    <t>060-01</t>
  </si>
  <si>
    <t>070-01</t>
  </si>
  <si>
    <t>070-02</t>
  </si>
  <si>
    <t>UO za pravne i zajedničke poslove</t>
  </si>
  <si>
    <t>Ustanove u zdravstvu - 11</t>
  </si>
  <si>
    <t>Limit 1</t>
  </si>
  <si>
    <t>Limit 2</t>
  </si>
  <si>
    <t>UO za javnu nabavu i upravljanje imovinom</t>
  </si>
  <si>
    <t>040-</t>
  </si>
  <si>
    <t>Osnovnoškolsko obrazovanje - 45</t>
  </si>
  <si>
    <t>Srednjoškolsko obrazovanje -45</t>
  </si>
  <si>
    <t>Dom za starije i nemoćne - 45</t>
  </si>
  <si>
    <t>UO za obrazovanje</t>
  </si>
  <si>
    <t>Ured župana - 11</t>
  </si>
  <si>
    <t>UO za obrazovanje - 11</t>
  </si>
  <si>
    <t>Narodni muzej - 11</t>
  </si>
  <si>
    <t>Kazalište lutaka - 11</t>
  </si>
  <si>
    <t>Ustanove u zdravstvu - 45</t>
  </si>
  <si>
    <t>UO za prostorno uređenje - 11</t>
  </si>
  <si>
    <t>UO za prostorno uređenje - 13</t>
  </si>
  <si>
    <t>UO za prostorno uređenje - 14</t>
  </si>
  <si>
    <t>Natura Jadera - 11</t>
  </si>
  <si>
    <t>Natura Jadera - 13</t>
  </si>
  <si>
    <t>Natura Jadera - 14</t>
  </si>
  <si>
    <t>Zavod za prostorno uređenje -11</t>
  </si>
  <si>
    <t>UO za gospodarstvo - 11</t>
  </si>
  <si>
    <t>UO za gospodarstvo - 14</t>
  </si>
  <si>
    <t>Ustanova INOVACIJA - 11</t>
  </si>
  <si>
    <t>Agencija za razvoj -Zadra Nova - 11</t>
  </si>
  <si>
    <t>UO za poljoprivredu - 11</t>
  </si>
  <si>
    <t>UO za poljoprivredu - 14</t>
  </si>
  <si>
    <t>UO za poljoprivredu - 15</t>
  </si>
  <si>
    <t>UO za poljoprivredu - 17</t>
  </si>
  <si>
    <t>Agencija za ruralni razvoj - 11</t>
  </si>
  <si>
    <t>080 - 01</t>
  </si>
  <si>
    <t>UO za financije i proračun</t>
  </si>
  <si>
    <t>UO za pomorsko dobro</t>
  </si>
  <si>
    <t>UO za pomorsko dobro - 11</t>
  </si>
  <si>
    <t>UO za pomorsko dobro - 13</t>
  </si>
  <si>
    <t>UO za pomorsko dobro - 14</t>
  </si>
  <si>
    <t>100-01</t>
  </si>
  <si>
    <t>UO za pravne i zajedničke poslove - 11</t>
  </si>
  <si>
    <t>110-01</t>
  </si>
  <si>
    <t>UO za javnu nabavu i upravljanje imovinom - 11</t>
  </si>
  <si>
    <t>010-01</t>
  </si>
  <si>
    <t>020-01</t>
  </si>
  <si>
    <t>030-01</t>
  </si>
  <si>
    <t>Tablica; Limiti ukupnih rashoda po razdjelima proračuna Zadarske županije za izvore financiranja opći prihodi i primici (11 - opći prihodi,</t>
  </si>
  <si>
    <t>UO za poljoprivredu - 13</t>
  </si>
  <si>
    <t xml:space="preserve">Osnovnoškolsko obrazovanje - 11 </t>
  </si>
  <si>
    <t xml:space="preserve">Srednjoškolsko obrazovanje -11 </t>
  </si>
  <si>
    <t xml:space="preserve">Izgradnja CGO - 11 </t>
  </si>
  <si>
    <t xml:space="preserve">UO za financije i proračun - 11 </t>
  </si>
  <si>
    <t>UO za financije i proračun - 44</t>
  </si>
  <si>
    <t>070-03</t>
  </si>
  <si>
    <t>070-04</t>
  </si>
  <si>
    <t>010</t>
  </si>
  <si>
    <t>020</t>
  </si>
  <si>
    <t>030</t>
  </si>
  <si>
    <t>040</t>
  </si>
  <si>
    <t>050</t>
  </si>
  <si>
    <t>060</t>
  </si>
  <si>
    <t>070</t>
  </si>
  <si>
    <t>080</t>
  </si>
  <si>
    <t>140-01</t>
  </si>
  <si>
    <t>140-02</t>
  </si>
  <si>
    <t>UO za Hr. branitelje, udruge, demogr. i mlade - 11</t>
  </si>
  <si>
    <t xml:space="preserve">UO za Hr. branitelje, udruge, demogr. i mlade </t>
  </si>
  <si>
    <t xml:space="preserve">UO za zdravstvo </t>
  </si>
  <si>
    <t>UO za zdravstvo  - 11</t>
  </si>
  <si>
    <t>UO za zdravstvo  - 13</t>
  </si>
  <si>
    <t xml:space="preserve"> Limit 2</t>
  </si>
  <si>
    <t>Plan 2024.</t>
  </si>
  <si>
    <t>Tablica; Limiti ukupnih rashoda osnovnih škola za izvore financiranja 11 -  opći prihodi i primici i 45 -fond poravnanja i dodatni udio u porezu na dohodak</t>
  </si>
  <si>
    <t>R.B.</t>
  </si>
  <si>
    <t>Izvor</t>
  </si>
  <si>
    <t>Limit 1.</t>
  </si>
  <si>
    <t>Limit 2.</t>
  </si>
  <si>
    <t xml:space="preserve">Limit 1. </t>
  </si>
  <si>
    <t xml:space="preserve">Limit 2. </t>
  </si>
  <si>
    <t>1.</t>
  </si>
  <si>
    <t>Osnovna škola Benkovac</t>
  </si>
  <si>
    <t>2.</t>
  </si>
  <si>
    <t>Osnovna škola Radića Bibinje</t>
  </si>
  <si>
    <t>3.</t>
  </si>
  <si>
    <t>Osnovna škola Biograd na moru</t>
  </si>
  <si>
    <t>4.</t>
  </si>
  <si>
    <t>Osnovna škola Galovac</t>
  </si>
  <si>
    <t>5.</t>
  </si>
  <si>
    <t>OŠ Nikole Tesle Gračac</t>
  </si>
  <si>
    <t>6.</t>
  </si>
  <si>
    <t>OŠ Petar Zoranić Jasenice</t>
  </si>
  <si>
    <t>7.</t>
  </si>
  <si>
    <t xml:space="preserve">OŠ I.G.Kovačića Lišane Ostrovičke </t>
  </si>
  <si>
    <t>8.</t>
  </si>
  <si>
    <t>OŠ Vladimir Nazor Neviđane</t>
  </si>
  <si>
    <t>9.</t>
  </si>
  <si>
    <t>OŠ Petra Zoranića Nin</t>
  </si>
  <si>
    <t>10.</t>
  </si>
  <si>
    <t>Osnovna škola Novigrad</t>
  </si>
  <si>
    <t>11.</t>
  </si>
  <si>
    <t>Osnovna škola Obrovac</t>
  </si>
  <si>
    <t>12.</t>
  </si>
  <si>
    <t>OŠ Jurja Dalmatinca Pag</t>
  </si>
  <si>
    <t>13.</t>
  </si>
  <si>
    <t>Osnovna škola Pakoštane</t>
  </si>
  <si>
    <t>14.</t>
  </si>
  <si>
    <t>Osnovna škola Franka Lisice Polača</t>
  </si>
  <si>
    <t>15.</t>
  </si>
  <si>
    <t>Osnovna škola Poličnik</t>
  </si>
  <si>
    <t>16.</t>
  </si>
  <si>
    <t>OŠ Braće Ribar Posedarje</t>
  </si>
  <si>
    <t>17.</t>
  </si>
  <si>
    <t>OŠ Valentin Klarin Preko</t>
  </si>
  <si>
    <t>18.</t>
  </si>
  <si>
    <t>Osnovna škola Pridraga</t>
  </si>
  <si>
    <t>19.</t>
  </si>
  <si>
    <t>Osnovna škola Privlaka</t>
  </si>
  <si>
    <t>20.</t>
  </si>
  <si>
    <t>OŠ Jurja Barakovića Ražanac</t>
  </si>
  <si>
    <t>21.</t>
  </si>
  <si>
    <t>OŠ Petra Lorinija Sali</t>
  </si>
  <si>
    <t>22.</t>
  </si>
  <si>
    <t>OŠ Petra Zoranića Stankovci</t>
  </si>
  <si>
    <t>23.</t>
  </si>
  <si>
    <t>Osnovna škola Starigrad</t>
  </si>
  <si>
    <t>24.</t>
  </si>
  <si>
    <t>Osnovna škola Sukošan</t>
  </si>
  <si>
    <t>25.</t>
  </si>
  <si>
    <t>Osnovna škola Sv. Filip i Jakov</t>
  </si>
  <si>
    <t>26.</t>
  </si>
  <si>
    <t>OŠ Vladimira Nazora Škabrnja</t>
  </si>
  <si>
    <t>27.</t>
  </si>
  <si>
    <t>Osnovna škola Zemunik</t>
  </si>
  <si>
    <t>28.</t>
  </si>
  <si>
    <t>Kapitalna ulaganja OŠ</t>
  </si>
  <si>
    <t>29.</t>
  </si>
  <si>
    <t>Materijal i usluge za tekuće investicijsko ulaganje u OŠ</t>
  </si>
  <si>
    <t>NAPOMENA:</t>
  </si>
  <si>
    <t xml:space="preserve">Nakon donošenja Odluka o minimalnim financijskim standardima od strane Vlade RH  izvršit će se korekcija limita ukoliko to bude potrebno. </t>
  </si>
  <si>
    <t>Tablica; Limiti ukupnih rashoda srednjih škola za izvore financiranja 11 -  opći prihodi i primici i 45 -fond poravnanja i dodatni udio u porezu na dohodak</t>
  </si>
  <si>
    <t>SŠ kneza Branimira Benkovac</t>
  </si>
  <si>
    <t>SŠ Biograd</t>
  </si>
  <si>
    <t>Glazbena škola Blagoja Berse</t>
  </si>
  <si>
    <t>Ekonomsko-birotehnička i trgovačka škola</t>
  </si>
  <si>
    <t>Gimnazija Franje Petrića</t>
  </si>
  <si>
    <t>Obrtnička škola Gojka Matuline</t>
  </si>
  <si>
    <t>Srednja škola Gračac</t>
  </si>
  <si>
    <t>Hotelijersko-turistička i ugostiteljska škola</t>
  </si>
  <si>
    <t>Gimnazija Jurja Barakovića</t>
  </si>
  <si>
    <t>Prirodoslovno-grafička škola</t>
  </si>
  <si>
    <t>Medicinska škola Ante Kuzmanića</t>
  </si>
  <si>
    <t>Srednja škola Obrovac</t>
  </si>
  <si>
    <t>Srednja škola Bartula Kašića Pag</t>
  </si>
  <si>
    <t>Pomorska škola</t>
  </si>
  <si>
    <t>Poljoprivredna,prehrambena i veterinarska  škola Stanka Ožanića</t>
  </si>
  <si>
    <t>Tehnička škola</t>
  </si>
  <si>
    <t xml:space="preserve">Škola za tekstil, dizajn i primjenjenu  </t>
  </si>
  <si>
    <t>umjetnost</t>
  </si>
  <si>
    <t>Gimnazija Vladimira Nazora</t>
  </si>
  <si>
    <t>Strukovna škola Vice Vlatkovića</t>
  </si>
  <si>
    <t>Srednjoškolski đački dom</t>
  </si>
  <si>
    <t>Kapitalna ulaganja SŠ</t>
  </si>
  <si>
    <t>Materijal i usluge za tekuće investicijsko ulaganje u SŠ</t>
  </si>
  <si>
    <t>Plan 2025.</t>
  </si>
  <si>
    <t xml:space="preserve">Limit 1 </t>
  </si>
  <si>
    <t xml:space="preserve">Limit 2 </t>
  </si>
  <si>
    <t>080-01</t>
  </si>
  <si>
    <t>Osnovnoškolsko obrazovanje - 19</t>
  </si>
  <si>
    <t>Srednjoškolsko obrazovanje -19</t>
  </si>
  <si>
    <t>Agencija za razvoj -Zadra Nova - 19</t>
  </si>
  <si>
    <t>UO za poljoprivredu - 19</t>
  </si>
  <si>
    <t>Agencija za ruralni razvoj - 19</t>
  </si>
  <si>
    <t>Klasična gimnazija Ivana Pavla II</t>
  </si>
  <si>
    <t>Izvršenje 2022.</t>
  </si>
  <si>
    <t>2024. godina</t>
  </si>
  <si>
    <t>2025. godina</t>
  </si>
  <si>
    <t>2026. godina</t>
  </si>
  <si>
    <t xml:space="preserve">izvor 44 - naknada za zadrž. nezak.izgr. zgrada </t>
  </si>
  <si>
    <r>
      <t xml:space="preserve">Svi iznosi iskazani u </t>
    </r>
    <r>
      <rPr>
        <b/>
        <sz val="12"/>
        <color theme="1"/>
        <rFont val="Calibri"/>
        <family val="2"/>
        <charset val="238"/>
        <scheme val="minor"/>
      </rPr>
      <t xml:space="preserve">EURIMA </t>
    </r>
    <r>
      <rPr>
        <sz val="12"/>
        <color theme="1"/>
        <rFont val="Calibri"/>
        <family val="2"/>
        <charset val="238"/>
        <scheme val="minor"/>
      </rPr>
      <t>uz primjenu fiksnog tečaja konverzije prema Odluci Vijeća EU u iznosu od</t>
    </r>
    <r>
      <rPr>
        <b/>
        <sz val="12"/>
        <color theme="1"/>
        <rFont val="Calibri"/>
        <family val="2"/>
        <charset val="238"/>
        <scheme val="minor"/>
      </rPr>
      <t xml:space="preserve"> 7,53450</t>
    </r>
  </si>
  <si>
    <t xml:space="preserve">Plan 2024. </t>
  </si>
  <si>
    <t>Plan 2026.</t>
  </si>
  <si>
    <t>Ustanova INOVACIJA - 19</t>
  </si>
  <si>
    <t>Dom za starije i nemoćne - 11</t>
  </si>
  <si>
    <t>UO za obrazovanje - 19</t>
  </si>
  <si>
    <t>Plan 2023.</t>
  </si>
  <si>
    <t>Rebalans 2023.</t>
  </si>
  <si>
    <t xml:space="preserve">13 - koncesije u pomorstvu, 14 - brodice, 15 - lovozakupnina, 17 - navodnjavanje, 19 - predfinanciranje),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</si>
</sst>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 CE"/>
      <charset val="238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22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 vertical="justify"/>
    </xf>
    <xf numFmtId="0" fontId="2" fillId="0" borderId="0" xfId="0" applyFont="1"/>
    <xf numFmtId="4" fontId="2" fillId="0" borderId="0" xfId="0" applyNumberFormat="1" applyFont="1"/>
    <xf numFmtId="4" fontId="5" fillId="0" borderId="0" xfId="0" applyNumberFormat="1" applyFont="1"/>
    <xf numFmtId="4" fontId="2" fillId="2" borderId="1" xfId="0" applyNumberFormat="1" applyFont="1" applyFill="1" applyBorder="1" applyAlignment="1">
      <alignment horizontal="left" vertical="justify"/>
    </xf>
    <xf numFmtId="0" fontId="2" fillId="0" borderId="1" xfId="0" applyFont="1" applyBorder="1"/>
    <xf numFmtId="4" fontId="2" fillId="0" borderId="1" xfId="0" applyNumberFormat="1" applyFont="1" applyBorder="1"/>
    <xf numFmtId="4" fontId="2" fillId="4" borderId="1" xfId="0" applyNumberFormat="1" applyFont="1" applyFill="1" applyBorder="1"/>
    <xf numFmtId="0" fontId="5" fillId="3" borderId="1" xfId="0" applyFont="1" applyFill="1" applyBorder="1"/>
    <xf numFmtId="4" fontId="5" fillId="3" borderId="1" xfId="0" applyNumberFormat="1" applyFont="1" applyFill="1" applyBorder="1"/>
    <xf numFmtId="0" fontId="2" fillId="0" borderId="1" xfId="0" applyFont="1" applyFill="1" applyBorder="1"/>
    <xf numFmtId="4" fontId="2" fillId="0" borderId="1" xfId="0" applyNumberFormat="1" applyFont="1" applyFill="1" applyBorder="1"/>
    <xf numFmtId="0" fontId="5" fillId="3" borderId="1" xfId="0" applyFont="1" applyFill="1" applyBorder="1" applyAlignment="1">
      <alignment horizontal="left"/>
    </xf>
    <xf numFmtId="0" fontId="0" fillId="0" borderId="7" xfId="0" applyBorder="1"/>
    <xf numFmtId="0" fontId="0" fillId="0" borderId="0" xfId="0" applyNumberFormat="1"/>
    <xf numFmtId="0" fontId="5" fillId="3" borderId="1" xfId="0" quotePrefix="1" applyFont="1" applyFill="1" applyBorder="1"/>
    <xf numFmtId="4" fontId="2" fillId="0" borderId="10" xfId="0" applyNumberFormat="1" applyFont="1" applyBorder="1"/>
    <xf numFmtId="4" fontId="5" fillId="5" borderId="5" xfId="0" applyNumberFormat="1" applyFont="1" applyFill="1" applyBorder="1" applyAlignment="1">
      <alignment horizontal="center" vertical="justify"/>
    </xf>
    <xf numFmtId="4" fontId="5" fillId="5" borderId="6" xfId="0" applyNumberFormat="1" applyFont="1" applyFill="1" applyBorder="1" applyAlignment="1">
      <alignment horizontal="center" vertical="justify"/>
    </xf>
    <xf numFmtId="4" fontId="5" fillId="5" borderId="12" xfId="0" applyNumberFormat="1" applyFont="1" applyFill="1" applyBorder="1" applyAlignment="1">
      <alignment horizontal="center" vertical="justify"/>
    </xf>
    <xf numFmtId="4" fontId="2" fillId="5" borderId="2" xfId="0" applyNumberFormat="1" applyFont="1" applyFill="1" applyBorder="1"/>
    <xf numFmtId="4" fontId="2" fillId="5" borderId="1" xfId="0" applyNumberFormat="1" applyFont="1" applyFill="1" applyBorder="1"/>
    <xf numFmtId="0" fontId="0" fillId="0" borderId="9" xfId="0" applyBorder="1"/>
    <xf numFmtId="0" fontId="2" fillId="2" borderId="15" xfId="0" applyFont="1" applyFill="1" applyBorder="1" applyAlignment="1">
      <alignment horizontal="justify" vertical="justify"/>
    </xf>
    <xf numFmtId="0" fontId="2" fillId="2" borderId="2" xfId="0" applyFont="1" applyFill="1" applyBorder="1" applyAlignment="1">
      <alignment horizontal="center"/>
    </xf>
    <xf numFmtId="4" fontId="0" fillId="2" borderId="16" xfId="0" applyNumberFormat="1" applyFill="1" applyBorder="1" applyAlignment="1">
      <alignment horizontal="left" vertical="justify"/>
    </xf>
    <xf numFmtId="4" fontId="6" fillId="2" borderId="1" xfId="0" applyNumberFormat="1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/>
    </xf>
    <xf numFmtId="4" fontId="3" fillId="7" borderId="1" xfId="0" applyNumberFormat="1" applyFont="1" applyFill="1" applyBorder="1"/>
    <xf numFmtId="4" fontId="3" fillId="4" borderId="17" xfId="0" applyNumberFormat="1" applyFont="1" applyFill="1" applyBorder="1"/>
    <xf numFmtId="4" fontId="3" fillId="4" borderId="1" xfId="0" applyNumberFormat="1" applyFont="1" applyFill="1" applyBorder="1"/>
    <xf numFmtId="4" fontId="3" fillId="6" borderId="17" xfId="0" applyNumberFormat="1" applyFont="1" applyFill="1" applyBorder="1"/>
    <xf numFmtId="4" fontId="3" fillId="6" borderId="1" xfId="0" applyNumberFormat="1" applyFont="1" applyFill="1" applyBorder="1"/>
    <xf numFmtId="4" fontId="3" fillId="6" borderId="18" xfId="0" applyNumberFormat="1" applyFont="1" applyFill="1" applyBorder="1"/>
    <xf numFmtId="4" fontId="8" fillId="2" borderId="17" xfId="0" applyNumberFormat="1" applyFont="1" applyFill="1" applyBorder="1" applyAlignment="1">
      <alignment horizontal="center" vertical="justify"/>
    </xf>
    <xf numFmtId="4" fontId="3" fillId="7" borderId="2" xfId="0" applyNumberFormat="1" applyFont="1" applyFill="1" applyBorder="1"/>
    <xf numFmtId="4" fontId="3" fillId="0" borderId="1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4" borderId="5" xfId="0" applyNumberFormat="1" applyFont="1" applyFill="1" applyBorder="1"/>
    <xf numFmtId="4" fontId="3" fillId="4" borderId="6" xfId="0" applyNumberFormat="1" applyFont="1" applyFill="1" applyBorder="1"/>
    <xf numFmtId="4" fontId="3" fillId="6" borderId="5" xfId="0" applyNumberFormat="1" applyFont="1" applyFill="1" applyBorder="1"/>
    <xf numFmtId="4" fontId="3" fillId="6" borderId="6" xfId="0" applyNumberFormat="1" applyFont="1" applyFill="1" applyBorder="1"/>
    <xf numFmtId="4" fontId="3" fillId="6" borderId="12" xfId="0" applyNumberFormat="1" applyFont="1" applyFill="1" applyBorder="1"/>
    <xf numFmtId="4" fontId="8" fillId="2" borderId="5" xfId="0" applyNumberFormat="1" applyFont="1" applyFill="1" applyBorder="1" applyAlignment="1">
      <alignment horizontal="center" vertical="justify"/>
    </xf>
    <xf numFmtId="4" fontId="6" fillId="2" borderId="6" xfId="0" applyNumberFormat="1" applyFont="1" applyFill="1" applyBorder="1" applyAlignment="1">
      <alignment horizontal="center" vertical="justify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justify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7" borderId="0" xfId="0" applyNumberFormat="1" applyFont="1" applyFill="1" applyBorder="1"/>
    <xf numFmtId="4" fontId="3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164" fontId="9" fillId="0" borderId="1" xfId="1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4" fontId="8" fillId="0" borderId="6" xfId="0" applyNumberFormat="1" applyFont="1" applyBorder="1" applyAlignment="1">
      <alignment horizontal="right"/>
    </xf>
    <xf numFmtId="4" fontId="7" fillId="5" borderId="1" xfId="0" applyNumberFormat="1" applyFont="1" applyFill="1" applyBorder="1"/>
    <xf numFmtId="4" fontId="6" fillId="2" borderId="15" xfId="0" applyNumberFormat="1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center" vertical="justify"/>
    </xf>
    <xf numFmtId="4" fontId="6" fillId="2" borderId="2" xfId="0" applyNumberFormat="1" applyFont="1" applyFill="1" applyBorder="1" applyAlignment="1">
      <alignment horizontal="center" vertical="justify"/>
    </xf>
    <xf numFmtId="4" fontId="6" fillId="4" borderId="15" xfId="0" applyNumberFormat="1" applyFont="1" applyFill="1" applyBorder="1" applyAlignment="1">
      <alignment horizontal="center" vertical="justify"/>
    </xf>
    <xf numFmtId="4" fontId="6" fillId="4" borderId="2" xfId="0" applyNumberFormat="1" applyFont="1" applyFill="1" applyBorder="1" applyAlignment="1">
      <alignment horizontal="center" vertical="justify"/>
    </xf>
    <xf numFmtId="4" fontId="6" fillId="6" borderId="2" xfId="0" applyNumberFormat="1" applyFont="1" applyFill="1" applyBorder="1" applyAlignment="1">
      <alignment horizontal="center" vertical="justify"/>
    </xf>
    <xf numFmtId="4" fontId="6" fillId="6" borderId="15" xfId="0" applyNumberFormat="1" applyFont="1" applyFill="1" applyBorder="1" applyAlignment="1">
      <alignment horizontal="center" vertical="justify"/>
    </xf>
    <xf numFmtId="4" fontId="6" fillId="6" borderId="19" xfId="0" applyNumberFormat="1" applyFont="1" applyFill="1" applyBorder="1" applyAlignment="1">
      <alignment horizontal="center" vertical="justify"/>
    </xf>
    <xf numFmtId="4" fontId="6" fillId="4" borderId="13" xfId="0" applyNumberFormat="1" applyFont="1" applyFill="1" applyBorder="1" applyAlignment="1">
      <alignment horizontal="center" vertical="justify"/>
    </xf>
    <xf numFmtId="4" fontId="6" fillId="6" borderId="24" xfId="0" applyNumberFormat="1" applyFont="1" applyFill="1" applyBorder="1" applyAlignment="1">
      <alignment horizontal="center" vertical="justify"/>
    </xf>
    <xf numFmtId="4" fontId="3" fillId="6" borderId="16" xfId="0" applyNumberFormat="1" applyFont="1" applyFill="1" applyBorder="1"/>
    <xf numFmtId="4" fontId="3" fillId="6" borderId="8" xfId="0" applyNumberFormat="1" applyFont="1" applyFill="1" applyBorder="1"/>
    <xf numFmtId="4" fontId="3" fillId="4" borderId="20" xfId="0" applyNumberFormat="1" applyFont="1" applyFill="1" applyBorder="1"/>
    <xf numFmtId="4" fontId="3" fillId="7" borderId="25" xfId="0" applyNumberFormat="1" applyFont="1" applyFill="1" applyBorder="1"/>
    <xf numFmtId="0" fontId="6" fillId="2" borderId="14" xfId="0" applyFont="1" applyFill="1" applyBorder="1" applyAlignment="1">
      <alignment horizontal="center" vertical="justify"/>
    </xf>
    <xf numFmtId="4" fontId="8" fillId="2" borderId="18" xfId="0" applyNumberFormat="1" applyFont="1" applyFill="1" applyBorder="1" applyAlignment="1">
      <alignment horizontal="right" vertical="justify"/>
    </xf>
    <xf numFmtId="4" fontId="8" fillId="2" borderId="12" xfId="0" applyNumberFormat="1" applyFont="1" applyFill="1" applyBorder="1" applyAlignment="1">
      <alignment horizontal="right" vertical="justify"/>
    </xf>
    <xf numFmtId="4" fontId="5" fillId="7" borderId="8" xfId="0" applyNumberFormat="1" applyFont="1" applyFill="1" applyBorder="1" applyAlignment="1">
      <alignment horizontal="center" vertical="justify"/>
    </xf>
    <xf numFmtId="4" fontId="5" fillId="7" borderId="6" xfId="0" applyNumberFormat="1" applyFont="1" applyFill="1" applyBorder="1" applyAlignment="1">
      <alignment horizontal="center" vertical="justify"/>
    </xf>
    <xf numFmtId="4" fontId="5" fillId="7" borderId="12" xfId="0" applyNumberFormat="1" applyFont="1" applyFill="1" applyBorder="1" applyAlignment="1">
      <alignment horizontal="center" vertical="justify"/>
    </xf>
    <xf numFmtId="4" fontId="2" fillId="7" borderId="2" xfId="0" applyNumberFormat="1" applyFont="1" applyFill="1" applyBorder="1"/>
    <xf numFmtId="4" fontId="2" fillId="7" borderId="1" xfId="0" applyNumberFormat="1" applyFont="1" applyFill="1" applyBorder="1"/>
    <xf numFmtId="4" fontId="7" fillId="7" borderId="1" xfId="0" applyNumberFormat="1" applyFont="1" applyFill="1" applyBorder="1"/>
    <xf numFmtId="0" fontId="10" fillId="0" borderId="0" xfId="0" applyFont="1"/>
    <xf numFmtId="4" fontId="10" fillId="0" borderId="0" xfId="0" applyNumberFormat="1" applyFont="1"/>
    <xf numFmtId="0" fontId="10" fillId="0" borderId="0" xfId="0" applyNumberFormat="1" applyFont="1"/>
    <xf numFmtId="0" fontId="11" fillId="0" borderId="0" xfId="0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5" fillId="3" borderId="2" xfId="0" applyNumberFormat="1" applyFont="1" applyFill="1" applyBorder="1"/>
    <xf numFmtId="4" fontId="6" fillId="3" borderId="1" xfId="0" applyNumberFormat="1" applyFont="1" applyFill="1" applyBorder="1"/>
    <xf numFmtId="4" fontId="6" fillId="3" borderId="2" xfId="0" applyNumberFormat="1" applyFont="1" applyFill="1" applyBorder="1"/>
    <xf numFmtId="4" fontId="5" fillId="4" borderId="26" xfId="0" applyNumberFormat="1" applyFont="1" applyFill="1" applyBorder="1" applyAlignment="1">
      <alignment horizontal="center" vertical="justify"/>
    </xf>
    <xf numFmtId="4" fontId="5" fillId="4" borderId="27" xfId="0" applyNumberFormat="1" applyFont="1" applyFill="1" applyBorder="1" applyAlignment="1">
      <alignment horizontal="center" vertical="justify"/>
    </xf>
    <xf numFmtId="4" fontId="2" fillId="0" borderId="0" xfId="0" applyNumberFormat="1" applyFont="1" applyBorder="1"/>
    <xf numFmtId="4" fontId="2" fillId="2" borderId="18" xfId="0" applyNumberFormat="1" applyFont="1" applyFill="1" applyBorder="1" applyAlignment="1">
      <alignment horizontal="left" vertical="justify"/>
    </xf>
    <xf numFmtId="0" fontId="7" fillId="0" borderId="1" xfId="0" applyFont="1" applyBorder="1"/>
    <xf numFmtId="0" fontId="7" fillId="0" borderId="1" xfId="0" applyFont="1" applyFill="1" applyBorder="1"/>
    <xf numFmtId="0" fontId="2" fillId="0" borderId="25" xfId="0" applyFont="1" applyFill="1" applyBorder="1" applyAlignment="1">
      <alignment horizontal="center"/>
    </xf>
    <xf numFmtId="4" fontId="7" fillId="2" borderId="17" xfId="0" applyNumberFormat="1" applyFont="1" applyFill="1" applyBorder="1" applyAlignment="1">
      <alignment horizontal="center" vertical="justify"/>
    </xf>
    <xf numFmtId="4" fontId="7" fillId="2" borderId="1" xfId="0" applyNumberFormat="1" applyFont="1" applyFill="1" applyBorder="1" applyAlignment="1">
      <alignment horizontal="center" vertical="justify"/>
    </xf>
    <xf numFmtId="4" fontId="0" fillId="2" borderId="16" xfId="0" applyNumberFormat="1" applyFill="1" applyBorder="1" applyAlignment="1">
      <alignment horizontal="left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justify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justify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justify"/>
    </xf>
    <xf numFmtId="0" fontId="2" fillId="0" borderId="1" xfId="0" applyFont="1" applyFill="1" applyBorder="1" applyAlignment="1">
      <alignment horizontal="left" vertical="center"/>
    </xf>
  </cellXfs>
  <cellStyles count="2">
    <cellStyle name="Normalno" xfId="0" builtinId="0"/>
    <cellStyle name="Obično_dec200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tabSelected="1" zoomScaleNormal="100" workbookViewId="0">
      <selection activeCell="B86" sqref="B86"/>
    </sheetView>
  </sheetViews>
  <sheetFormatPr defaultRowHeight="15" x14ac:dyDescent="0.25"/>
  <cols>
    <col min="1" max="1" width="8.42578125" customWidth="1"/>
    <col min="2" max="2" width="47.7109375" customWidth="1"/>
    <col min="3" max="3" width="14.28515625" style="1" bestFit="1" customWidth="1"/>
    <col min="4" max="4" width="14.28515625" style="1" customWidth="1"/>
    <col min="5" max="5" width="14.42578125" style="1" customWidth="1"/>
    <col min="6" max="6" width="13.140625" style="1" bestFit="1" customWidth="1"/>
    <col min="7" max="7" width="14.28515625" style="1" customWidth="1"/>
    <col min="8" max="8" width="14.28515625" style="1" bestFit="1" customWidth="1"/>
    <col min="9" max="9" width="13" style="3" customWidth="1"/>
    <col min="10" max="11" width="14.28515625" style="1" bestFit="1" customWidth="1"/>
    <col min="12" max="12" width="13" style="1" customWidth="1"/>
    <col min="13" max="13" width="14.28515625" style="1" bestFit="1" customWidth="1"/>
    <col min="14" max="14" width="14.28515625" style="1" customWidth="1"/>
    <col min="15" max="15" width="0.140625" style="1" customWidth="1"/>
    <col min="20" max="20" width="12.7109375" bestFit="1" customWidth="1"/>
  </cols>
  <sheetData>
    <row r="1" spans="1:15" ht="15.75" x14ac:dyDescent="0.25">
      <c r="A1" s="6" t="s">
        <v>61</v>
      </c>
      <c r="B1" s="6"/>
      <c r="C1" s="7"/>
      <c r="D1" s="7"/>
      <c r="E1" s="7"/>
      <c r="F1" s="7"/>
      <c r="G1" s="7"/>
      <c r="H1" s="7"/>
      <c r="I1" s="8"/>
      <c r="J1" s="7"/>
      <c r="K1" s="7"/>
      <c r="L1" s="7"/>
      <c r="M1" s="7"/>
      <c r="N1" s="7"/>
      <c r="O1" s="7"/>
    </row>
    <row r="2" spans="1:15" ht="15.75" x14ac:dyDescent="0.25">
      <c r="A2" s="6" t="s">
        <v>201</v>
      </c>
      <c r="B2" s="6"/>
      <c r="C2" s="7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7"/>
    </row>
    <row r="3" spans="1:15" ht="15.75" x14ac:dyDescent="0.25">
      <c r="A3" s="6" t="s">
        <v>192</v>
      </c>
      <c r="B3" s="6"/>
      <c r="C3" s="7"/>
      <c r="D3" s="7"/>
      <c r="E3" s="7"/>
      <c r="F3" s="7"/>
      <c r="G3" s="7"/>
      <c r="H3" s="7"/>
      <c r="I3" s="8"/>
      <c r="J3" s="7"/>
      <c r="K3" s="7"/>
      <c r="L3" s="7"/>
      <c r="M3" s="7"/>
      <c r="N3" s="7"/>
      <c r="O3" s="7"/>
    </row>
    <row r="4" spans="1:15" ht="15.75" x14ac:dyDescent="0.25">
      <c r="A4" s="6" t="s">
        <v>193</v>
      </c>
      <c r="B4" s="6"/>
      <c r="C4" s="7"/>
      <c r="D4" s="7"/>
      <c r="E4" s="100"/>
      <c r="F4" s="100"/>
      <c r="G4" s="100"/>
      <c r="H4" s="100"/>
      <c r="I4" s="8"/>
      <c r="J4" s="7"/>
      <c r="K4" s="7"/>
      <c r="L4" s="7"/>
      <c r="M4" s="7"/>
      <c r="N4" s="7"/>
      <c r="O4"/>
    </row>
    <row r="5" spans="1:15" ht="16.5" thickBot="1" x14ac:dyDescent="0.3">
      <c r="A5" s="6"/>
      <c r="B5" s="6"/>
      <c r="C5" s="7"/>
      <c r="D5" s="7"/>
      <c r="E5" s="21"/>
      <c r="F5" s="21"/>
      <c r="G5" s="21"/>
      <c r="H5" s="7"/>
      <c r="I5" s="8"/>
      <c r="J5" s="7"/>
      <c r="K5" s="7"/>
      <c r="L5" s="7"/>
      <c r="M5" s="7"/>
      <c r="N5" s="7"/>
      <c r="O5"/>
    </row>
    <row r="6" spans="1:15" ht="15.75" x14ac:dyDescent="0.25">
      <c r="A6" s="6"/>
      <c r="B6" s="6"/>
      <c r="C6" s="7"/>
      <c r="D6" s="7"/>
      <c r="E6" s="108" t="s">
        <v>189</v>
      </c>
      <c r="F6" s="109"/>
      <c r="G6" s="110"/>
      <c r="H6" s="108" t="s">
        <v>190</v>
      </c>
      <c r="I6" s="109"/>
      <c r="J6" s="110"/>
      <c r="K6" s="109" t="s">
        <v>191</v>
      </c>
      <c r="L6" s="109"/>
      <c r="M6" s="109"/>
      <c r="N6" s="18"/>
      <c r="O6"/>
    </row>
    <row r="7" spans="1:15" ht="33.75" customHeight="1" thickBot="1" x14ac:dyDescent="0.3">
      <c r="A7" s="5" t="s">
        <v>4</v>
      </c>
      <c r="B7" s="4" t="s">
        <v>5</v>
      </c>
      <c r="C7" s="9" t="s">
        <v>188</v>
      </c>
      <c r="D7" s="101" t="s">
        <v>200</v>
      </c>
      <c r="E7" s="98" t="s">
        <v>179</v>
      </c>
      <c r="F7" s="99" t="s">
        <v>180</v>
      </c>
      <c r="G7" s="99" t="s">
        <v>194</v>
      </c>
      <c r="H7" s="22" t="s">
        <v>19</v>
      </c>
      <c r="I7" s="23" t="s">
        <v>20</v>
      </c>
      <c r="J7" s="24" t="s">
        <v>178</v>
      </c>
      <c r="K7" s="82" t="s">
        <v>19</v>
      </c>
      <c r="L7" s="83" t="s">
        <v>85</v>
      </c>
      <c r="M7" s="84" t="s">
        <v>195</v>
      </c>
      <c r="N7"/>
      <c r="O7"/>
    </row>
    <row r="8" spans="1:15" ht="17.25" customHeight="1" x14ac:dyDescent="0.25">
      <c r="A8" s="10" t="s">
        <v>58</v>
      </c>
      <c r="B8" s="10" t="s">
        <v>27</v>
      </c>
      <c r="C8" s="11">
        <v>270756.83</v>
      </c>
      <c r="D8" s="11">
        <v>416000</v>
      </c>
      <c r="E8" s="12">
        <v>420000</v>
      </c>
      <c r="F8" s="12">
        <v>0</v>
      </c>
      <c r="G8" s="12">
        <f>SUM(E8:F8)</f>
        <v>420000</v>
      </c>
      <c r="H8" s="25">
        <f>E8*1.025</f>
        <v>430499.99999999994</v>
      </c>
      <c r="I8" s="26">
        <v>0</v>
      </c>
      <c r="J8" s="26">
        <f>SUM(H8:I8)</f>
        <v>430499.99999999994</v>
      </c>
      <c r="K8" s="85">
        <f>H8*1.025</f>
        <v>441262.49999999988</v>
      </c>
      <c r="L8" s="86">
        <v>0</v>
      </c>
      <c r="M8" s="86">
        <f>SUM(K8:L8)</f>
        <v>441262.49999999988</v>
      </c>
      <c r="N8"/>
      <c r="O8"/>
    </row>
    <row r="9" spans="1:15" s="2" customFormat="1" ht="15.75" x14ac:dyDescent="0.25">
      <c r="A9" s="20" t="s">
        <v>70</v>
      </c>
      <c r="B9" s="13" t="s">
        <v>0</v>
      </c>
      <c r="C9" s="14">
        <f t="shared" ref="C9:I9" si="0">SUM(C8)</f>
        <v>270756.83</v>
      </c>
      <c r="D9" s="14">
        <f t="shared" si="0"/>
        <v>416000</v>
      </c>
      <c r="E9" s="95">
        <f t="shared" si="0"/>
        <v>420000</v>
      </c>
      <c r="F9" s="95">
        <f t="shared" si="0"/>
        <v>0</v>
      </c>
      <c r="G9" s="14">
        <f t="shared" si="0"/>
        <v>420000</v>
      </c>
      <c r="H9" s="95">
        <f t="shared" si="0"/>
        <v>430499.99999999994</v>
      </c>
      <c r="I9" s="14">
        <f t="shared" si="0"/>
        <v>0</v>
      </c>
      <c r="J9" s="14">
        <f t="shared" ref="J9:J65" si="1">SUM(H9:I9)</f>
        <v>430499.99999999994</v>
      </c>
      <c r="K9" s="95">
        <f>SUM(K8)</f>
        <v>441262.49999999988</v>
      </c>
      <c r="L9" s="96">
        <f>SUM(L8)</f>
        <v>0</v>
      </c>
      <c r="M9" s="14">
        <f>SUM(M8)</f>
        <v>441262.49999999988</v>
      </c>
    </row>
    <row r="10" spans="1:15" s="2" customFormat="1" ht="15.75" x14ac:dyDescent="0.25">
      <c r="A10" s="10" t="s">
        <v>59</v>
      </c>
      <c r="B10" s="10" t="s">
        <v>66</v>
      </c>
      <c r="C10" s="11">
        <v>3753369.67</v>
      </c>
      <c r="D10" s="11">
        <v>4684235.99</v>
      </c>
      <c r="E10" s="12">
        <v>5300000</v>
      </c>
      <c r="F10" s="12">
        <v>0</v>
      </c>
      <c r="G10" s="12">
        <f>SUM(E10:F10)</f>
        <v>5300000</v>
      </c>
      <c r="H10" s="25">
        <f>E10*1.025</f>
        <v>5432499.9999999991</v>
      </c>
      <c r="I10" s="26">
        <v>0</v>
      </c>
      <c r="J10" s="26">
        <f t="shared" si="1"/>
        <v>5432499.9999999991</v>
      </c>
      <c r="K10" s="85">
        <f t="shared" ref="K10:K11" si="2">H10*1.025</f>
        <v>5568312.4999999981</v>
      </c>
      <c r="L10" s="86">
        <v>0</v>
      </c>
      <c r="M10" s="86">
        <f t="shared" ref="M10:M65" si="3">SUM(K10:L10)</f>
        <v>5568312.4999999981</v>
      </c>
    </row>
    <row r="11" spans="1:15" s="2" customFormat="1" ht="15.75" x14ac:dyDescent="0.25">
      <c r="A11" s="10" t="s">
        <v>59</v>
      </c>
      <c r="B11" s="10" t="s">
        <v>67</v>
      </c>
      <c r="C11" s="11">
        <v>94819.08</v>
      </c>
      <c r="D11" s="11">
        <v>100000</v>
      </c>
      <c r="E11" s="12">
        <v>100000</v>
      </c>
      <c r="F11" s="12">
        <v>0</v>
      </c>
      <c r="G11" s="12">
        <f t="shared" ref="G11" si="4">SUM(E11:F11)</f>
        <v>100000</v>
      </c>
      <c r="H11" s="25">
        <f>E11*1.025</f>
        <v>102499.99999999999</v>
      </c>
      <c r="I11" s="26">
        <v>0</v>
      </c>
      <c r="J11" s="26">
        <f t="shared" si="1"/>
        <v>102499.99999999999</v>
      </c>
      <c r="K11" s="85">
        <f t="shared" si="2"/>
        <v>105062.49999999997</v>
      </c>
      <c r="L11" s="86">
        <v>0</v>
      </c>
      <c r="M11" s="86">
        <f t="shared" si="3"/>
        <v>105062.49999999997</v>
      </c>
    </row>
    <row r="12" spans="1:15" s="2" customFormat="1" ht="15.75" x14ac:dyDescent="0.25">
      <c r="A12" s="20" t="s">
        <v>71</v>
      </c>
      <c r="B12" s="13" t="s">
        <v>49</v>
      </c>
      <c r="C12" s="14">
        <f t="shared" ref="C12:I12" si="5">SUM(C10:C11)</f>
        <v>3848188.75</v>
      </c>
      <c r="D12" s="14">
        <f t="shared" si="5"/>
        <v>4784235.99</v>
      </c>
      <c r="E12" s="14">
        <f t="shared" si="5"/>
        <v>5400000</v>
      </c>
      <c r="F12" s="14">
        <f t="shared" si="5"/>
        <v>0</v>
      </c>
      <c r="G12" s="14">
        <f t="shared" si="5"/>
        <v>5400000</v>
      </c>
      <c r="H12" s="95">
        <f t="shared" si="5"/>
        <v>5534999.9999999991</v>
      </c>
      <c r="I12" s="14">
        <f t="shared" si="5"/>
        <v>0</v>
      </c>
      <c r="J12" s="14">
        <f t="shared" si="1"/>
        <v>5534999.9999999991</v>
      </c>
      <c r="K12" s="95">
        <f>SUM(K10:K11)</f>
        <v>5673374.9999999981</v>
      </c>
      <c r="L12" s="96">
        <f>SUM(L10:L11)</f>
        <v>0</v>
      </c>
      <c r="M12" s="14">
        <f>SUM(M10:M11)</f>
        <v>5673374.9999999981</v>
      </c>
    </row>
    <row r="13" spans="1:15" ht="15.75" x14ac:dyDescent="0.25">
      <c r="A13" s="10" t="s">
        <v>60</v>
      </c>
      <c r="B13" s="10" t="s">
        <v>28</v>
      </c>
      <c r="C13" s="11">
        <v>483837.25</v>
      </c>
      <c r="D13" s="11">
        <v>517570.78</v>
      </c>
      <c r="E13" s="12">
        <v>560000</v>
      </c>
      <c r="F13" s="12">
        <v>0</v>
      </c>
      <c r="G13" s="12">
        <f>SUM(E13:F13)</f>
        <v>560000</v>
      </c>
      <c r="H13" s="25">
        <f t="shared" ref="H13:H22" si="6">E13*1.025</f>
        <v>574000</v>
      </c>
      <c r="I13" s="26">
        <v>0</v>
      </c>
      <c r="J13" s="26">
        <f t="shared" si="1"/>
        <v>574000</v>
      </c>
      <c r="K13" s="85">
        <f>H13*1.025</f>
        <v>588350</v>
      </c>
      <c r="L13" s="86">
        <v>0</v>
      </c>
      <c r="M13" s="86">
        <f t="shared" si="3"/>
        <v>588350</v>
      </c>
      <c r="N13"/>
      <c r="O13"/>
    </row>
    <row r="14" spans="1:15" ht="15.75" x14ac:dyDescent="0.25">
      <c r="A14" s="10" t="s">
        <v>60</v>
      </c>
      <c r="B14" s="10" t="s">
        <v>198</v>
      </c>
      <c r="C14" s="11">
        <v>0</v>
      </c>
      <c r="D14" s="11">
        <v>66600.320000000007</v>
      </c>
      <c r="E14" s="12">
        <v>0</v>
      </c>
      <c r="F14" s="12">
        <v>0</v>
      </c>
      <c r="G14" s="12">
        <f>SUM(E14:F14)</f>
        <v>0</v>
      </c>
      <c r="H14" s="25">
        <f t="shared" si="6"/>
        <v>0</v>
      </c>
      <c r="I14" s="26">
        <v>0</v>
      </c>
      <c r="J14" s="26">
        <f t="shared" si="1"/>
        <v>0</v>
      </c>
      <c r="K14" s="85">
        <f>H14*1.025</f>
        <v>0</v>
      </c>
      <c r="L14" s="86">
        <v>0</v>
      </c>
      <c r="M14" s="86">
        <f t="shared" si="3"/>
        <v>0</v>
      </c>
      <c r="N14"/>
      <c r="O14"/>
    </row>
    <row r="15" spans="1:15" ht="15.75" x14ac:dyDescent="0.25">
      <c r="A15" s="10" t="s">
        <v>6</v>
      </c>
      <c r="B15" s="10" t="s">
        <v>29</v>
      </c>
      <c r="C15" s="11">
        <v>534897.21</v>
      </c>
      <c r="D15" s="11">
        <v>530000</v>
      </c>
      <c r="E15" s="12">
        <v>610000</v>
      </c>
      <c r="F15" s="12">
        <v>0</v>
      </c>
      <c r="G15" s="12">
        <f t="shared" ref="G15:G22" si="7">SUM(E15:F15)</f>
        <v>610000</v>
      </c>
      <c r="H15" s="25">
        <f t="shared" si="6"/>
        <v>625250</v>
      </c>
      <c r="I15" s="26">
        <v>0</v>
      </c>
      <c r="J15" s="26">
        <f t="shared" si="1"/>
        <v>625250</v>
      </c>
      <c r="K15" s="85">
        <f t="shared" ref="K15:K22" si="8">H15*1.025</f>
        <v>640881.25</v>
      </c>
      <c r="L15" s="86">
        <v>0</v>
      </c>
      <c r="M15" s="86">
        <f t="shared" si="3"/>
        <v>640881.25</v>
      </c>
      <c r="N15"/>
      <c r="O15"/>
    </row>
    <row r="16" spans="1:15" ht="15.75" x14ac:dyDescent="0.25">
      <c r="A16" s="10" t="s">
        <v>7</v>
      </c>
      <c r="B16" s="10" t="s">
        <v>30</v>
      </c>
      <c r="C16" s="11">
        <v>659064.65</v>
      </c>
      <c r="D16" s="11">
        <v>728000</v>
      </c>
      <c r="E16" s="12">
        <v>790000</v>
      </c>
      <c r="F16" s="12">
        <v>0</v>
      </c>
      <c r="G16" s="12">
        <f t="shared" si="7"/>
        <v>790000</v>
      </c>
      <c r="H16" s="25">
        <f t="shared" si="6"/>
        <v>809749.99999999988</v>
      </c>
      <c r="I16" s="26">
        <v>0</v>
      </c>
      <c r="J16" s="26">
        <f t="shared" si="1"/>
        <v>809749.99999999988</v>
      </c>
      <c r="K16" s="85">
        <f t="shared" si="8"/>
        <v>829993.74999999977</v>
      </c>
      <c r="L16" s="86">
        <v>0</v>
      </c>
      <c r="M16" s="86">
        <f t="shared" si="3"/>
        <v>829993.74999999977</v>
      </c>
      <c r="N16"/>
      <c r="O16"/>
    </row>
    <row r="17" spans="1:15" ht="15.75" x14ac:dyDescent="0.25">
      <c r="A17" s="10" t="s">
        <v>8</v>
      </c>
      <c r="B17" s="10" t="s">
        <v>63</v>
      </c>
      <c r="C17" s="11">
        <v>346212.22</v>
      </c>
      <c r="D17" s="11">
        <v>726477.15</v>
      </c>
      <c r="E17" s="12">
        <v>825000</v>
      </c>
      <c r="F17" s="12">
        <v>0</v>
      </c>
      <c r="G17" s="12">
        <f t="shared" si="7"/>
        <v>825000</v>
      </c>
      <c r="H17" s="25">
        <f t="shared" si="6"/>
        <v>845624.99999999988</v>
      </c>
      <c r="I17" s="26">
        <v>0</v>
      </c>
      <c r="J17" s="26">
        <f t="shared" si="1"/>
        <v>845624.99999999988</v>
      </c>
      <c r="K17" s="85">
        <f t="shared" si="8"/>
        <v>866765.62499999977</v>
      </c>
      <c r="L17" s="86">
        <v>0</v>
      </c>
      <c r="M17" s="86">
        <f t="shared" si="3"/>
        <v>866765.62499999977</v>
      </c>
      <c r="N17"/>
      <c r="O17"/>
    </row>
    <row r="18" spans="1:15" ht="15.75" x14ac:dyDescent="0.25">
      <c r="A18" s="10" t="s">
        <v>8</v>
      </c>
      <c r="B18" s="10" t="s">
        <v>182</v>
      </c>
      <c r="C18" s="11">
        <v>0</v>
      </c>
      <c r="D18" s="11">
        <v>114829.15</v>
      </c>
      <c r="E18" s="12">
        <v>108000</v>
      </c>
      <c r="F18" s="12">
        <v>0</v>
      </c>
      <c r="G18" s="12">
        <f t="shared" si="7"/>
        <v>108000</v>
      </c>
      <c r="H18" s="25">
        <f t="shared" si="6"/>
        <v>110699.99999999999</v>
      </c>
      <c r="I18" s="26">
        <v>0</v>
      </c>
      <c r="J18" s="26">
        <f t="shared" si="1"/>
        <v>110699.99999999999</v>
      </c>
      <c r="K18" s="85">
        <f t="shared" si="8"/>
        <v>113467.49999999997</v>
      </c>
      <c r="L18" s="86">
        <v>0</v>
      </c>
      <c r="M18" s="86">
        <f t="shared" si="3"/>
        <v>113467.49999999997</v>
      </c>
      <c r="N18"/>
      <c r="O18"/>
    </row>
    <row r="19" spans="1:15" ht="15.75" x14ac:dyDescent="0.25">
      <c r="A19" s="10" t="s">
        <v>8</v>
      </c>
      <c r="B19" s="10" t="s">
        <v>23</v>
      </c>
      <c r="C19" s="11">
        <v>3608731.17</v>
      </c>
      <c r="D19" s="11">
        <v>3642063.99</v>
      </c>
      <c r="E19" s="12">
        <v>3751325.91</v>
      </c>
      <c r="F19" s="12">
        <v>0</v>
      </c>
      <c r="G19" s="12">
        <f t="shared" si="7"/>
        <v>3751325.91</v>
      </c>
      <c r="H19" s="25">
        <f t="shared" si="6"/>
        <v>3845109.0577499997</v>
      </c>
      <c r="I19" s="26">
        <v>0</v>
      </c>
      <c r="J19" s="26">
        <f t="shared" si="1"/>
        <v>3845109.0577499997</v>
      </c>
      <c r="K19" s="85">
        <f t="shared" si="8"/>
        <v>3941236.7841937495</v>
      </c>
      <c r="L19" s="86">
        <v>0</v>
      </c>
      <c r="M19" s="86">
        <f t="shared" si="3"/>
        <v>3941236.7841937495</v>
      </c>
      <c r="N19"/>
      <c r="O19"/>
    </row>
    <row r="20" spans="1:15" ht="15.75" x14ac:dyDescent="0.25">
      <c r="A20" s="10" t="s">
        <v>9</v>
      </c>
      <c r="B20" s="10" t="s">
        <v>64</v>
      </c>
      <c r="C20" s="11">
        <v>583511.63</v>
      </c>
      <c r="D20" s="11">
        <v>879723.05</v>
      </c>
      <c r="E20" s="12">
        <v>900000</v>
      </c>
      <c r="F20" s="12">
        <v>145000</v>
      </c>
      <c r="G20" s="12">
        <f t="shared" si="7"/>
        <v>1045000</v>
      </c>
      <c r="H20" s="25">
        <f t="shared" si="6"/>
        <v>922499.99999999988</v>
      </c>
      <c r="I20" s="26">
        <v>0</v>
      </c>
      <c r="J20" s="26">
        <f t="shared" si="1"/>
        <v>922499.99999999988</v>
      </c>
      <c r="K20" s="85">
        <f t="shared" si="8"/>
        <v>945562.49999999977</v>
      </c>
      <c r="L20" s="86">
        <v>0</v>
      </c>
      <c r="M20" s="86">
        <f t="shared" si="3"/>
        <v>945562.49999999977</v>
      </c>
      <c r="N20"/>
      <c r="O20"/>
    </row>
    <row r="21" spans="1:15" ht="15.75" x14ac:dyDescent="0.25">
      <c r="A21" s="10" t="s">
        <v>9</v>
      </c>
      <c r="B21" s="10" t="s">
        <v>183</v>
      </c>
      <c r="C21" s="11">
        <v>0</v>
      </c>
      <c r="D21" s="11">
        <v>586569.41</v>
      </c>
      <c r="E21" s="12">
        <v>28000</v>
      </c>
      <c r="F21" s="12">
        <v>0</v>
      </c>
      <c r="G21" s="12">
        <f t="shared" si="7"/>
        <v>28000</v>
      </c>
      <c r="H21" s="25">
        <f t="shared" si="6"/>
        <v>28699.999999999996</v>
      </c>
      <c r="I21" s="26">
        <v>0</v>
      </c>
      <c r="J21" s="26">
        <f t="shared" si="1"/>
        <v>28699.999999999996</v>
      </c>
      <c r="K21" s="85">
        <f t="shared" si="8"/>
        <v>29417.499999999993</v>
      </c>
      <c r="L21" s="86">
        <v>0</v>
      </c>
      <c r="M21" s="86">
        <f t="shared" si="3"/>
        <v>29417.499999999993</v>
      </c>
      <c r="N21"/>
      <c r="O21"/>
    </row>
    <row r="22" spans="1:15" ht="15.75" x14ac:dyDescent="0.25">
      <c r="A22" s="10" t="s">
        <v>9</v>
      </c>
      <c r="B22" s="10" t="s">
        <v>24</v>
      </c>
      <c r="C22" s="11">
        <v>2605787.39</v>
      </c>
      <c r="D22" s="11">
        <v>2824631.9</v>
      </c>
      <c r="E22" s="12">
        <v>2909370.85</v>
      </c>
      <c r="F22" s="12">
        <v>0</v>
      </c>
      <c r="G22" s="12">
        <f t="shared" si="7"/>
        <v>2909370.85</v>
      </c>
      <c r="H22" s="25">
        <f t="shared" si="6"/>
        <v>2982105.1212499999</v>
      </c>
      <c r="I22" s="26">
        <v>0</v>
      </c>
      <c r="J22" s="26">
        <f t="shared" si="1"/>
        <v>2982105.1212499999</v>
      </c>
      <c r="K22" s="85">
        <f t="shared" si="8"/>
        <v>3056657.7492812495</v>
      </c>
      <c r="L22" s="86">
        <v>0</v>
      </c>
      <c r="M22" s="86">
        <f t="shared" si="3"/>
        <v>3056657.7492812495</v>
      </c>
      <c r="N22"/>
      <c r="O22"/>
    </row>
    <row r="23" spans="1:15" s="2" customFormat="1" ht="15.75" x14ac:dyDescent="0.25">
      <c r="A23" s="20" t="s">
        <v>72</v>
      </c>
      <c r="B23" s="13" t="s">
        <v>26</v>
      </c>
      <c r="C23" s="14">
        <f t="shared" ref="C23:I23" si="9">SUM(C13:C22)</f>
        <v>8822041.5199999996</v>
      </c>
      <c r="D23" s="14">
        <f t="shared" si="9"/>
        <v>10616465.75</v>
      </c>
      <c r="E23" s="14">
        <f>SUM(E13:E22)</f>
        <v>10481696.76</v>
      </c>
      <c r="F23" s="14">
        <f t="shared" si="9"/>
        <v>145000</v>
      </c>
      <c r="G23" s="14">
        <f t="shared" si="9"/>
        <v>10626696.76</v>
      </c>
      <c r="H23" s="95">
        <f t="shared" si="9"/>
        <v>10743739.179</v>
      </c>
      <c r="I23" s="14">
        <f t="shared" si="9"/>
        <v>0</v>
      </c>
      <c r="J23" s="14">
        <f t="shared" si="1"/>
        <v>10743739.179</v>
      </c>
      <c r="K23" s="95">
        <f>SUM(K13:K22)</f>
        <v>11012332.658474999</v>
      </c>
      <c r="L23" s="96">
        <f>SUM(L13:L22)</f>
        <v>0</v>
      </c>
      <c r="M23" s="14">
        <f>SUM(M13:M22)</f>
        <v>11012332.658474999</v>
      </c>
    </row>
    <row r="24" spans="1:15" ht="15.75" x14ac:dyDescent="0.25">
      <c r="A24" s="10" t="s">
        <v>10</v>
      </c>
      <c r="B24" s="10" t="s">
        <v>83</v>
      </c>
      <c r="C24" s="11">
        <v>174015.25</v>
      </c>
      <c r="D24" s="11">
        <v>266664.76</v>
      </c>
      <c r="E24" s="12">
        <v>275000</v>
      </c>
      <c r="F24" s="12">
        <v>0</v>
      </c>
      <c r="G24" s="12">
        <f>SUM(E24:F24)</f>
        <v>275000</v>
      </c>
      <c r="H24" s="25">
        <f>E24*1.025</f>
        <v>281875</v>
      </c>
      <c r="I24" s="26">
        <v>0</v>
      </c>
      <c r="J24" s="26">
        <f t="shared" si="1"/>
        <v>281875</v>
      </c>
      <c r="K24" s="85">
        <f>H24*1.025</f>
        <v>288921.875</v>
      </c>
      <c r="L24" s="86">
        <v>0</v>
      </c>
      <c r="M24" s="86">
        <f t="shared" si="3"/>
        <v>288921.875</v>
      </c>
      <c r="N24"/>
      <c r="O24"/>
    </row>
    <row r="25" spans="1:15" ht="15.75" hidden="1" x14ac:dyDescent="0.25">
      <c r="A25" s="10" t="s">
        <v>10</v>
      </c>
      <c r="B25" s="10" t="s">
        <v>84</v>
      </c>
      <c r="C25" s="11"/>
      <c r="D25" s="11"/>
      <c r="E25" s="12"/>
      <c r="F25" s="12">
        <v>0</v>
      </c>
      <c r="G25" s="12">
        <f t="shared" ref="G25:G27" si="10">SUM(E25:F25)</f>
        <v>0</v>
      </c>
      <c r="H25" s="25">
        <f>E25*1.02</f>
        <v>0</v>
      </c>
      <c r="I25" s="26">
        <f>F25*1.02</f>
        <v>0</v>
      </c>
      <c r="J25" s="26">
        <f t="shared" si="1"/>
        <v>0</v>
      </c>
      <c r="K25" s="85">
        <f t="shared" ref="K25:K36" si="11">H25*1.025</f>
        <v>0</v>
      </c>
      <c r="L25" s="86">
        <v>0</v>
      </c>
      <c r="M25" s="86">
        <f t="shared" si="3"/>
        <v>0</v>
      </c>
      <c r="N25"/>
      <c r="O25"/>
    </row>
    <row r="26" spans="1:15" ht="15.75" x14ac:dyDescent="0.25">
      <c r="A26" s="10" t="s">
        <v>22</v>
      </c>
      <c r="B26" s="10" t="s">
        <v>18</v>
      </c>
      <c r="C26" s="11">
        <v>365328.15</v>
      </c>
      <c r="D26" s="11">
        <v>612513.72</v>
      </c>
      <c r="E26" s="12">
        <v>500000</v>
      </c>
      <c r="F26" s="12">
        <v>0</v>
      </c>
      <c r="G26" s="12">
        <f t="shared" si="10"/>
        <v>500000</v>
      </c>
      <c r="H26" s="25">
        <f>E26*1.025</f>
        <v>512499.99999999994</v>
      </c>
      <c r="I26" s="26">
        <v>0</v>
      </c>
      <c r="J26" s="26">
        <f t="shared" si="1"/>
        <v>512499.99999999994</v>
      </c>
      <c r="K26" s="85">
        <f t="shared" si="11"/>
        <v>525312.49999999988</v>
      </c>
      <c r="L26" s="86">
        <v>0</v>
      </c>
      <c r="M26" s="86">
        <f t="shared" si="3"/>
        <v>525312.49999999988</v>
      </c>
      <c r="N26"/>
      <c r="O26"/>
    </row>
    <row r="27" spans="1:15" ht="15.75" x14ac:dyDescent="0.25">
      <c r="A27" s="10" t="s">
        <v>22</v>
      </c>
      <c r="B27" s="10" t="s">
        <v>31</v>
      </c>
      <c r="C27" s="11">
        <v>2628448.39</v>
      </c>
      <c r="D27" s="11">
        <v>2018108</v>
      </c>
      <c r="E27" s="12">
        <v>1764946.26</v>
      </c>
      <c r="F27" s="12">
        <v>0</v>
      </c>
      <c r="G27" s="12">
        <f t="shared" si="10"/>
        <v>1764946.26</v>
      </c>
      <c r="H27" s="25">
        <f>E27*1.025</f>
        <v>1809069.9164999998</v>
      </c>
      <c r="I27" s="26">
        <v>0</v>
      </c>
      <c r="J27" s="26">
        <f t="shared" si="1"/>
        <v>1809069.9164999998</v>
      </c>
      <c r="K27" s="85">
        <f t="shared" si="11"/>
        <v>1854296.6644124996</v>
      </c>
      <c r="L27" s="86">
        <v>0</v>
      </c>
      <c r="M27" s="86">
        <f t="shared" si="3"/>
        <v>1854296.6644124996</v>
      </c>
      <c r="N27"/>
      <c r="O27"/>
    </row>
    <row r="28" spans="1:15" ht="15.75" x14ac:dyDescent="0.25">
      <c r="A28" s="20" t="s">
        <v>73</v>
      </c>
      <c r="B28" s="13" t="s">
        <v>82</v>
      </c>
      <c r="C28" s="14">
        <f t="shared" ref="C28:I28" si="12">SUM(C24:C27)</f>
        <v>3167791.79</v>
      </c>
      <c r="D28" s="14">
        <f t="shared" si="12"/>
        <v>2897286.48</v>
      </c>
      <c r="E28" s="14">
        <f t="shared" si="12"/>
        <v>2539946.2599999998</v>
      </c>
      <c r="F28" s="14">
        <f t="shared" si="12"/>
        <v>0</v>
      </c>
      <c r="G28" s="14">
        <f t="shared" si="12"/>
        <v>2539946.2599999998</v>
      </c>
      <c r="H28" s="97">
        <f t="shared" si="12"/>
        <v>2603444.9164999998</v>
      </c>
      <c r="I28" s="96">
        <f t="shared" si="12"/>
        <v>0</v>
      </c>
      <c r="J28" s="96">
        <f t="shared" si="1"/>
        <v>2603444.9164999998</v>
      </c>
      <c r="K28" s="97">
        <f>SUM(K24:K27)</f>
        <v>2668531.0394124994</v>
      </c>
      <c r="L28" s="96">
        <f>SUM(L24:L27)</f>
        <v>0</v>
      </c>
      <c r="M28" s="96">
        <f>SUM(M24:M27)</f>
        <v>2668531.0394124994</v>
      </c>
      <c r="N28"/>
      <c r="O28"/>
    </row>
    <row r="29" spans="1:15" ht="15.75" x14ac:dyDescent="0.25">
      <c r="A29" s="10" t="s">
        <v>11</v>
      </c>
      <c r="B29" s="10" t="s">
        <v>32</v>
      </c>
      <c r="C29" s="11">
        <v>493633.48</v>
      </c>
      <c r="D29" s="11">
        <v>838038.36</v>
      </c>
      <c r="E29" s="12">
        <v>800000</v>
      </c>
      <c r="F29" s="12">
        <v>0</v>
      </c>
      <c r="G29" s="12">
        <f>SUM(E29:F29)</f>
        <v>800000</v>
      </c>
      <c r="H29" s="25">
        <f t="shared" ref="H29:H34" si="13">E29*1.025</f>
        <v>819999.99999999988</v>
      </c>
      <c r="I29" s="26">
        <v>0</v>
      </c>
      <c r="J29" s="26">
        <f t="shared" si="1"/>
        <v>819999.99999999988</v>
      </c>
      <c r="K29" s="85">
        <f t="shared" si="11"/>
        <v>840499.99999999977</v>
      </c>
      <c r="L29" s="86">
        <v>0</v>
      </c>
      <c r="M29" s="86">
        <f t="shared" si="3"/>
        <v>840499.99999999977</v>
      </c>
      <c r="N29"/>
      <c r="O29"/>
    </row>
    <row r="30" spans="1:15" ht="15.75" x14ac:dyDescent="0.25">
      <c r="A30" s="10" t="s">
        <v>11</v>
      </c>
      <c r="B30" s="10" t="s">
        <v>65</v>
      </c>
      <c r="C30" s="11">
        <v>436481.48</v>
      </c>
      <c r="D30" s="11">
        <v>1025666.18</v>
      </c>
      <c r="E30" s="12">
        <v>0</v>
      </c>
      <c r="F30" s="12">
        <v>0</v>
      </c>
      <c r="G30" s="12">
        <f t="shared" ref="G30:G36" si="14">SUM(E30:F30)</f>
        <v>0</v>
      </c>
      <c r="H30" s="25">
        <f t="shared" si="13"/>
        <v>0</v>
      </c>
      <c r="I30" s="26">
        <v>0</v>
      </c>
      <c r="J30" s="26">
        <f t="shared" si="1"/>
        <v>0</v>
      </c>
      <c r="K30" s="85">
        <f t="shared" si="11"/>
        <v>0</v>
      </c>
      <c r="L30" s="86">
        <v>0</v>
      </c>
      <c r="M30" s="86">
        <f t="shared" si="3"/>
        <v>0</v>
      </c>
      <c r="N30"/>
      <c r="O30"/>
    </row>
    <row r="31" spans="1:15" ht="15.75" x14ac:dyDescent="0.25">
      <c r="A31" s="10" t="s">
        <v>11</v>
      </c>
      <c r="B31" s="10" t="s">
        <v>33</v>
      </c>
      <c r="C31" s="11">
        <v>122513.54</v>
      </c>
      <c r="D31" s="11">
        <v>251087</v>
      </c>
      <c r="E31" s="12">
        <v>252000</v>
      </c>
      <c r="F31" s="12">
        <v>0</v>
      </c>
      <c r="G31" s="12">
        <f t="shared" si="14"/>
        <v>252000</v>
      </c>
      <c r="H31" s="25">
        <f t="shared" si="13"/>
        <v>258299.99999999997</v>
      </c>
      <c r="I31" s="26">
        <v>0</v>
      </c>
      <c r="J31" s="26">
        <f t="shared" si="1"/>
        <v>258299.99999999997</v>
      </c>
      <c r="K31" s="85">
        <f t="shared" si="11"/>
        <v>264757.49999999994</v>
      </c>
      <c r="L31" s="86">
        <v>0</v>
      </c>
      <c r="M31" s="86">
        <f t="shared" si="3"/>
        <v>264757.49999999994</v>
      </c>
      <c r="N31"/>
      <c r="O31"/>
    </row>
    <row r="32" spans="1:15" ht="15.75" x14ac:dyDescent="0.25">
      <c r="A32" s="10" t="s">
        <v>11</v>
      </c>
      <c r="B32" s="10" t="s">
        <v>34</v>
      </c>
      <c r="C32" s="11">
        <v>100467.55</v>
      </c>
      <c r="D32" s="11">
        <v>0</v>
      </c>
      <c r="E32" s="12">
        <v>0</v>
      </c>
      <c r="F32" s="12">
        <v>0</v>
      </c>
      <c r="G32" s="12">
        <f t="shared" si="14"/>
        <v>0</v>
      </c>
      <c r="H32" s="25">
        <f t="shared" si="13"/>
        <v>0</v>
      </c>
      <c r="I32" s="26">
        <v>0</v>
      </c>
      <c r="J32" s="26">
        <f t="shared" si="1"/>
        <v>0</v>
      </c>
      <c r="K32" s="85">
        <f t="shared" si="11"/>
        <v>0</v>
      </c>
      <c r="L32" s="86">
        <v>0</v>
      </c>
      <c r="M32" s="86">
        <f t="shared" si="3"/>
        <v>0</v>
      </c>
      <c r="N32"/>
      <c r="O32"/>
    </row>
    <row r="33" spans="1:15" s="2" customFormat="1" ht="15.75" x14ac:dyDescent="0.25">
      <c r="A33" s="10" t="s">
        <v>12</v>
      </c>
      <c r="B33" s="102" t="s">
        <v>35</v>
      </c>
      <c r="C33" s="11">
        <v>143719.64000000001</v>
      </c>
      <c r="D33" s="11">
        <v>166000</v>
      </c>
      <c r="E33" s="12">
        <v>200000</v>
      </c>
      <c r="F33" s="12">
        <v>0</v>
      </c>
      <c r="G33" s="12">
        <f t="shared" si="14"/>
        <v>200000</v>
      </c>
      <c r="H33" s="25">
        <f t="shared" si="13"/>
        <v>204999.99999999997</v>
      </c>
      <c r="I33" s="26">
        <v>0</v>
      </c>
      <c r="J33" s="64">
        <f t="shared" si="1"/>
        <v>204999.99999999997</v>
      </c>
      <c r="K33" s="85">
        <f t="shared" si="11"/>
        <v>210124.99999999994</v>
      </c>
      <c r="L33" s="86">
        <v>0</v>
      </c>
      <c r="M33" s="87">
        <f t="shared" si="3"/>
        <v>210124.99999999994</v>
      </c>
    </row>
    <row r="34" spans="1:15" ht="15.75" x14ac:dyDescent="0.25">
      <c r="A34" s="10" t="s">
        <v>12</v>
      </c>
      <c r="B34" s="102" t="s">
        <v>36</v>
      </c>
      <c r="C34" s="11">
        <v>13239.1</v>
      </c>
      <c r="D34" s="11">
        <v>13500</v>
      </c>
      <c r="E34" s="12">
        <v>13500</v>
      </c>
      <c r="F34" s="12">
        <v>0</v>
      </c>
      <c r="G34" s="12">
        <f t="shared" si="14"/>
        <v>13500</v>
      </c>
      <c r="H34" s="25">
        <f t="shared" si="13"/>
        <v>13837.499999999998</v>
      </c>
      <c r="I34" s="26">
        <v>0</v>
      </c>
      <c r="J34" s="26">
        <f t="shared" si="1"/>
        <v>13837.499999999998</v>
      </c>
      <c r="K34" s="85">
        <f t="shared" si="11"/>
        <v>14183.437499999996</v>
      </c>
      <c r="L34" s="86">
        <v>0</v>
      </c>
      <c r="M34" s="86">
        <f t="shared" si="3"/>
        <v>14183.437499999996</v>
      </c>
      <c r="N34"/>
      <c r="O34"/>
    </row>
    <row r="35" spans="1:15" ht="15.75" hidden="1" x14ac:dyDescent="0.25">
      <c r="A35" s="10" t="s">
        <v>12</v>
      </c>
      <c r="B35" s="102" t="s">
        <v>37</v>
      </c>
      <c r="C35" s="11"/>
      <c r="D35" s="11"/>
      <c r="E35" s="12"/>
      <c r="F35" s="12">
        <v>0</v>
      </c>
      <c r="G35" s="12">
        <f t="shared" si="14"/>
        <v>0</v>
      </c>
      <c r="H35" s="25">
        <f>E35*1.02</f>
        <v>0</v>
      </c>
      <c r="I35" s="26">
        <f>F35*1.02</f>
        <v>0</v>
      </c>
      <c r="J35" s="26">
        <f t="shared" si="1"/>
        <v>0</v>
      </c>
      <c r="K35" s="85">
        <f t="shared" si="11"/>
        <v>0</v>
      </c>
      <c r="L35" s="86">
        <v>0</v>
      </c>
      <c r="M35" s="86">
        <f t="shared" si="3"/>
        <v>0</v>
      </c>
      <c r="N35"/>
      <c r="O35"/>
    </row>
    <row r="36" spans="1:15" ht="15.75" x14ac:dyDescent="0.25">
      <c r="A36" s="10" t="s">
        <v>13</v>
      </c>
      <c r="B36" s="102" t="s">
        <v>38</v>
      </c>
      <c r="C36" s="11">
        <v>318194.84999999998</v>
      </c>
      <c r="D36" s="11">
        <v>330000</v>
      </c>
      <c r="E36" s="12">
        <v>390000</v>
      </c>
      <c r="F36" s="12">
        <v>0</v>
      </c>
      <c r="G36" s="12">
        <f t="shared" si="14"/>
        <v>390000</v>
      </c>
      <c r="H36" s="25">
        <f>E36*1.025</f>
        <v>399749.99999999994</v>
      </c>
      <c r="I36" s="26">
        <v>0</v>
      </c>
      <c r="J36" s="26">
        <f t="shared" si="1"/>
        <v>399749.99999999994</v>
      </c>
      <c r="K36" s="85">
        <f t="shared" si="11"/>
        <v>409743.74999999988</v>
      </c>
      <c r="L36" s="86">
        <v>0</v>
      </c>
      <c r="M36" s="86">
        <f t="shared" si="3"/>
        <v>409743.74999999988</v>
      </c>
      <c r="N36"/>
      <c r="O36"/>
    </row>
    <row r="37" spans="1:15" ht="15.75" x14ac:dyDescent="0.25">
      <c r="A37" s="20" t="s">
        <v>74</v>
      </c>
      <c r="B37" s="13" t="s">
        <v>1</v>
      </c>
      <c r="C37" s="14">
        <f t="shared" ref="C37:I37" si="15">SUM(C29:C36)</f>
        <v>1628249.6400000001</v>
      </c>
      <c r="D37" s="14">
        <f t="shared" si="15"/>
        <v>2624291.54</v>
      </c>
      <c r="E37" s="14">
        <f t="shared" si="15"/>
        <v>1655500</v>
      </c>
      <c r="F37" s="14">
        <f t="shared" si="15"/>
        <v>0</v>
      </c>
      <c r="G37" s="14">
        <f t="shared" si="15"/>
        <v>1655500</v>
      </c>
      <c r="H37" s="97">
        <f t="shared" si="15"/>
        <v>1696887.4999999998</v>
      </c>
      <c r="I37" s="96">
        <f t="shared" si="15"/>
        <v>0</v>
      </c>
      <c r="J37" s="96">
        <f t="shared" si="1"/>
        <v>1696887.4999999998</v>
      </c>
      <c r="K37" s="97">
        <f>SUM(K29:K36)</f>
        <v>1739309.6874999995</v>
      </c>
      <c r="L37" s="96">
        <f>SUM(L29:L36)</f>
        <v>0</v>
      </c>
      <c r="M37" s="96">
        <f>SUM(M29:M36)</f>
        <v>1739309.6874999995</v>
      </c>
      <c r="N37"/>
      <c r="O37"/>
    </row>
    <row r="38" spans="1:15" ht="15.75" x14ac:dyDescent="0.25">
      <c r="A38" s="10" t="s">
        <v>14</v>
      </c>
      <c r="B38" s="10" t="s">
        <v>39</v>
      </c>
      <c r="C38" s="11">
        <v>443165.35</v>
      </c>
      <c r="D38" s="11">
        <v>670000</v>
      </c>
      <c r="E38" s="12">
        <v>675000</v>
      </c>
      <c r="F38" s="12">
        <v>0</v>
      </c>
      <c r="G38" s="12">
        <f>SUM(E38:F38)</f>
        <v>675000</v>
      </c>
      <c r="H38" s="25">
        <f>E38*1.025</f>
        <v>691874.99999999988</v>
      </c>
      <c r="I38" s="26">
        <v>0</v>
      </c>
      <c r="J38" s="26">
        <f t="shared" si="1"/>
        <v>691874.99999999988</v>
      </c>
      <c r="K38" s="85">
        <f t="shared" ref="K38:K52" si="16">H38*1.025</f>
        <v>709171.87499999977</v>
      </c>
      <c r="L38" s="86">
        <v>0</v>
      </c>
      <c r="M38" s="86">
        <f t="shared" si="3"/>
        <v>709171.87499999977</v>
      </c>
      <c r="N38"/>
      <c r="O38"/>
    </row>
    <row r="39" spans="1:15" ht="15.75" x14ac:dyDescent="0.25">
      <c r="A39" s="10" t="s">
        <v>14</v>
      </c>
      <c r="B39" s="10" t="s">
        <v>40</v>
      </c>
      <c r="C39" s="11">
        <v>44840.4</v>
      </c>
      <c r="D39" s="11">
        <v>73000</v>
      </c>
      <c r="E39" s="12">
        <v>73000</v>
      </c>
      <c r="F39" s="12">
        <v>0</v>
      </c>
      <c r="G39" s="12">
        <f>SUM(E39:F39)</f>
        <v>73000</v>
      </c>
      <c r="H39" s="25">
        <f>E39*1.025</f>
        <v>74825</v>
      </c>
      <c r="I39" s="26">
        <v>0</v>
      </c>
      <c r="J39" s="26">
        <f t="shared" si="1"/>
        <v>74825</v>
      </c>
      <c r="K39" s="85">
        <f t="shared" si="16"/>
        <v>76695.625</v>
      </c>
      <c r="L39" s="86">
        <v>0</v>
      </c>
      <c r="M39" s="86">
        <f t="shared" si="3"/>
        <v>76695.625</v>
      </c>
      <c r="N39"/>
      <c r="O39"/>
    </row>
    <row r="40" spans="1:15" ht="15.75" x14ac:dyDescent="0.25">
      <c r="A40" s="20" t="s">
        <v>75</v>
      </c>
      <c r="B40" s="13" t="s">
        <v>2</v>
      </c>
      <c r="C40" s="14">
        <f>SUM(C38:C39)</f>
        <v>488005.75</v>
      </c>
      <c r="D40" s="14">
        <f t="shared" ref="D40:H40" si="17">SUM(D38:D39)</f>
        <v>743000</v>
      </c>
      <c r="E40" s="14">
        <f t="shared" si="17"/>
        <v>748000</v>
      </c>
      <c r="F40" s="14">
        <f t="shared" si="17"/>
        <v>0</v>
      </c>
      <c r="G40" s="14">
        <f t="shared" si="17"/>
        <v>748000</v>
      </c>
      <c r="H40" s="97">
        <f t="shared" si="17"/>
        <v>766699.99999999988</v>
      </c>
      <c r="I40" s="96">
        <f>SUM(I38:I39)</f>
        <v>0</v>
      </c>
      <c r="J40" s="96">
        <f t="shared" si="1"/>
        <v>766699.99999999988</v>
      </c>
      <c r="K40" s="97">
        <f>SUM(K38:K39)</f>
        <v>785867.49999999977</v>
      </c>
      <c r="L40" s="96">
        <f>SUM(L38:L39)</f>
        <v>0</v>
      </c>
      <c r="M40" s="96">
        <f>SUM(M38:M39)</f>
        <v>785867.49999999977</v>
      </c>
      <c r="N40"/>
      <c r="O40"/>
    </row>
    <row r="41" spans="1:15" ht="15.75" x14ac:dyDescent="0.25">
      <c r="A41" s="10" t="s">
        <v>15</v>
      </c>
      <c r="B41" s="10" t="s">
        <v>43</v>
      </c>
      <c r="C41" s="11">
        <v>508751.17</v>
      </c>
      <c r="D41" s="11">
        <v>580067.56999999995</v>
      </c>
      <c r="E41" s="12">
        <v>600000</v>
      </c>
      <c r="F41" s="12">
        <v>0</v>
      </c>
      <c r="G41" s="12">
        <f>SUM(E41:F41)</f>
        <v>600000</v>
      </c>
      <c r="H41" s="25">
        <f>E41*1.025</f>
        <v>615000</v>
      </c>
      <c r="I41" s="26">
        <v>0</v>
      </c>
      <c r="J41" s="26">
        <f t="shared" si="1"/>
        <v>615000</v>
      </c>
      <c r="K41" s="85">
        <f t="shared" si="16"/>
        <v>630375</v>
      </c>
      <c r="L41" s="86">
        <v>0</v>
      </c>
      <c r="M41" s="86">
        <f t="shared" si="3"/>
        <v>630375</v>
      </c>
      <c r="N41"/>
      <c r="O41"/>
    </row>
    <row r="42" spans="1:15" s="2" customFormat="1" ht="15.75" hidden="1" x14ac:dyDescent="0.25">
      <c r="A42" s="10" t="s">
        <v>15</v>
      </c>
      <c r="B42" s="10" t="s">
        <v>62</v>
      </c>
      <c r="C42" s="11"/>
      <c r="D42" s="11"/>
      <c r="E42" s="12"/>
      <c r="F42" s="12">
        <v>0</v>
      </c>
      <c r="G42" s="12">
        <f t="shared" ref="G42:G52" si="18">SUM(E42:F42)</f>
        <v>0</v>
      </c>
      <c r="H42" s="25">
        <f>E42*1.02</f>
        <v>0</v>
      </c>
      <c r="I42" s="26">
        <f>F42*1.02</f>
        <v>0</v>
      </c>
      <c r="J42" s="64">
        <f t="shared" si="1"/>
        <v>0</v>
      </c>
      <c r="K42" s="85">
        <f t="shared" si="16"/>
        <v>0</v>
      </c>
      <c r="L42" s="86">
        <v>0</v>
      </c>
      <c r="M42" s="86">
        <f t="shared" si="3"/>
        <v>0</v>
      </c>
    </row>
    <row r="43" spans="1:15" ht="15.75" x14ac:dyDescent="0.25">
      <c r="A43" s="10" t="s">
        <v>15</v>
      </c>
      <c r="B43" s="10" t="s">
        <v>44</v>
      </c>
      <c r="C43" s="11">
        <v>66117.509999999995</v>
      </c>
      <c r="D43" s="11">
        <v>108000</v>
      </c>
      <c r="E43" s="12">
        <v>108000</v>
      </c>
      <c r="F43" s="12">
        <v>0</v>
      </c>
      <c r="G43" s="12">
        <f t="shared" si="18"/>
        <v>108000</v>
      </c>
      <c r="H43" s="25">
        <f t="shared" ref="H43:H49" si="19">E43*1.025</f>
        <v>110699.99999999999</v>
      </c>
      <c r="I43" s="26">
        <v>0</v>
      </c>
      <c r="J43" s="26">
        <f t="shared" si="1"/>
        <v>110699.99999999999</v>
      </c>
      <c r="K43" s="85">
        <f t="shared" si="16"/>
        <v>113467.49999999997</v>
      </c>
      <c r="L43" s="86">
        <v>0</v>
      </c>
      <c r="M43" s="86">
        <f t="shared" si="3"/>
        <v>113467.49999999997</v>
      </c>
      <c r="N43"/>
      <c r="O43"/>
    </row>
    <row r="44" spans="1:15" ht="15.75" x14ac:dyDescent="0.25">
      <c r="A44" s="10" t="s">
        <v>15</v>
      </c>
      <c r="B44" s="10" t="s">
        <v>45</v>
      </c>
      <c r="C44" s="11">
        <v>46642.11</v>
      </c>
      <c r="D44" s="11">
        <v>46942.63</v>
      </c>
      <c r="E44" s="12">
        <v>48000</v>
      </c>
      <c r="F44" s="12">
        <v>0</v>
      </c>
      <c r="G44" s="12">
        <f t="shared" si="18"/>
        <v>48000</v>
      </c>
      <c r="H44" s="25">
        <f t="shared" si="19"/>
        <v>49199.999999999993</v>
      </c>
      <c r="I44" s="26">
        <v>0</v>
      </c>
      <c r="J44" s="26">
        <f t="shared" si="1"/>
        <v>49199.999999999993</v>
      </c>
      <c r="K44" s="85">
        <f t="shared" si="16"/>
        <v>50429.999999999985</v>
      </c>
      <c r="L44" s="86">
        <v>0</v>
      </c>
      <c r="M44" s="86">
        <f t="shared" si="3"/>
        <v>50429.999999999985</v>
      </c>
      <c r="N44"/>
      <c r="O44"/>
    </row>
    <row r="45" spans="1:15" ht="15.75" x14ac:dyDescent="0.25">
      <c r="A45" s="10" t="s">
        <v>15</v>
      </c>
      <c r="B45" s="10" t="s">
        <v>46</v>
      </c>
      <c r="C45" s="11">
        <v>41635.019999999997</v>
      </c>
      <c r="D45" s="11">
        <v>120500</v>
      </c>
      <c r="E45" s="12">
        <v>120500</v>
      </c>
      <c r="F45" s="12">
        <v>0</v>
      </c>
      <c r="G45" s="12">
        <f t="shared" si="18"/>
        <v>120500</v>
      </c>
      <c r="H45" s="25">
        <f t="shared" si="19"/>
        <v>123512.49999999999</v>
      </c>
      <c r="I45" s="26">
        <v>0</v>
      </c>
      <c r="J45" s="26">
        <f t="shared" si="1"/>
        <v>123512.49999999999</v>
      </c>
      <c r="K45" s="85">
        <f t="shared" si="16"/>
        <v>126600.31249999997</v>
      </c>
      <c r="L45" s="86">
        <v>0</v>
      </c>
      <c r="M45" s="86">
        <f t="shared" si="3"/>
        <v>126600.31249999997</v>
      </c>
      <c r="N45"/>
      <c r="O45"/>
    </row>
    <row r="46" spans="1:15" ht="15.75" x14ac:dyDescent="0.25">
      <c r="A46" s="10" t="s">
        <v>15</v>
      </c>
      <c r="B46" s="10" t="s">
        <v>185</v>
      </c>
      <c r="C46" s="11">
        <v>0</v>
      </c>
      <c r="D46" s="11">
        <v>160947.09</v>
      </c>
      <c r="E46" s="12">
        <v>0</v>
      </c>
      <c r="F46" s="12">
        <v>2000000</v>
      </c>
      <c r="G46" s="12">
        <f t="shared" si="18"/>
        <v>2000000</v>
      </c>
      <c r="H46" s="25">
        <f t="shared" si="19"/>
        <v>0</v>
      </c>
      <c r="I46" s="26">
        <v>2100000</v>
      </c>
      <c r="J46" s="26">
        <f t="shared" si="1"/>
        <v>2100000</v>
      </c>
      <c r="K46" s="85">
        <f t="shared" si="16"/>
        <v>0</v>
      </c>
      <c r="L46" s="86">
        <v>2200000</v>
      </c>
      <c r="M46" s="86">
        <f t="shared" si="3"/>
        <v>2200000</v>
      </c>
      <c r="N46"/>
      <c r="O46"/>
    </row>
    <row r="47" spans="1:15" ht="15.75" x14ac:dyDescent="0.25">
      <c r="A47" s="10" t="s">
        <v>16</v>
      </c>
      <c r="B47" s="102" t="s">
        <v>47</v>
      </c>
      <c r="C47" s="11">
        <v>135078.20000000001</v>
      </c>
      <c r="D47" s="11">
        <v>295039</v>
      </c>
      <c r="E47" s="12">
        <v>240000</v>
      </c>
      <c r="F47" s="12">
        <v>0</v>
      </c>
      <c r="G47" s="12">
        <f t="shared" si="18"/>
        <v>240000</v>
      </c>
      <c r="H47" s="25">
        <f t="shared" si="19"/>
        <v>245999.99999999997</v>
      </c>
      <c r="I47" s="26">
        <v>408510</v>
      </c>
      <c r="J47" s="64">
        <f t="shared" si="1"/>
        <v>654510</v>
      </c>
      <c r="K47" s="85">
        <f t="shared" si="16"/>
        <v>252149.99999999994</v>
      </c>
      <c r="L47" s="86">
        <v>182380</v>
      </c>
      <c r="M47" s="86">
        <f t="shared" si="3"/>
        <v>434529.99999999994</v>
      </c>
      <c r="N47"/>
      <c r="O47"/>
    </row>
    <row r="48" spans="1:15" ht="15.75" x14ac:dyDescent="0.25">
      <c r="A48" s="10" t="s">
        <v>16</v>
      </c>
      <c r="B48" s="102" t="s">
        <v>186</v>
      </c>
      <c r="C48" s="11">
        <v>0</v>
      </c>
      <c r="D48" s="11">
        <v>139979</v>
      </c>
      <c r="E48" s="12">
        <v>0</v>
      </c>
      <c r="F48" s="12">
        <v>0</v>
      </c>
      <c r="G48" s="12">
        <f t="shared" si="18"/>
        <v>0</v>
      </c>
      <c r="H48" s="25">
        <f t="shared" si="19"/>
        <v>0</v>
      </c>
      <c r="I48" s="26">
        <v>1699790</v>
      </c>
      <c r="J48" s="26">
        <f t="shared" si="1"/>
        <v>1699790</v>
      </c>
      <c r="K48" s="85">
        <f t="shared" si="16"/>
        <v>0</v>
      </c>
      <c r="L48" s="86">
        <v>737020</v>
      </c>
      <c r="M48" s="86">
        <f t="shared" si="3"/>
        <v>737020</v>
      </c>
      <c r="N48"/>
      <c r="O48"/>
    </row>
    <row r="49" spans="1:15" ht="15.75" x14ac:dyDescent="0.25">
      <c r="A49" s="10" t="s">
        <v>68</v>
      </c>
      <c r="B49" s="102" t="s">
        <v>41</v>
      </c>
      <c r="C49" s="11">
        <v>171125.16</v>
      </c>
      <c r="D49" s="11">
        <v>195125</v>
      </c>
      <c r="E49" s="12">
        <v>210000</v>
      </c>
      <c r="F49" s="12">
        <v>0</v>
      </c>
      <c r="G49" s="12">
        <f t="shared" si="18"/>
        <v>210000</v>
      </c>
      <c r="H49" s="25">
        <f t="shared" si="19"/>
        <v>215249.99999999997</v>
      </c>
      <c r="I49" s="26">
        <v>51500</v>
      </c>
      <c r="J49" s="26">
        <f t="shared" si="1"/>
        <v>266750</v>
      </c>
      <c r="K49" s="85">
        <f t="shared" si="16"/>
        <v>220631.24999999994</v>
      </c>
      <c r="L49" s="86">
        <v>53045</v>
      </c>
      <c r="M49" s="86">
        <f t="shared" si="3"/>
        <v>273676.24999999994</v>
      </c>
      <c r="N49"/>
      <c r="O49"/>
    </row>
    <row r="50" spans="1:15" ht="15.75" x14ac:dyDescent="0.25">
      <c r="A50" s="10" t="s">
        <v>68</v>
      </c>
      <c r="B50" s="102" t="s">
        <v>196</v>
      </c>
      <c r="C50" s="11">
        <v>0</v>
      </c>
      <c r="D50" s="11">
        <v>72531</v>
      </c>
      <c r="E50" s="12">
        <v>30000</v>
      </c>
      <c r="F50" s="12">
        <v>0</v>
      </c>
      <c r="G50" s="12">
        <f t="shared" si="18"/>
        <v>30000</v>
      </c>
      <c r="H50" s="25">
        <f t="shared" ref="H50:H52" si="20">E50*1.025</f>
        <v>30749.999999999996</v>
      </c>
      <c r="I50" s="26">
        <v>0</v>
      </c>
      <c r="J50" s="26">
        <f t="shared" si="1"/>
        <v>30749.999999999996</v>
      </c>
      <c r="K50" s="85">
        <f t="shared" si="16"/>
        <v>31518.749999999993</v>
      </c>
      <c r="L50" s="86">
        <v>0</v>
      </c>
      <c r="M50" s="86">
        <f t="shared" si="3"/>
        <v>31518.749999999993</v>
      </c>
      <c r="N50"/>
      <c r="O50"/>
    </row>
    <row r="51" spans="1:15" s="2" customFormat="1" ht="15.75" x14ac:dyDescent="0.25">
      <c r="A51" s="15" t="s">
        <v>69</v>
      </c>
      <c r="B51" s="103" t="s">
        <v>42</v>
      </c>
      <c r="C51" s="16">
        <v>163661.16</v>
      </c>
      <c r="D51" s="11">
        <v>247000</v>
      </c>
      <c r="E51" s="12">
        <v>350000</v>
      </c>
      <c r="F51" s="12">
        <v>0</v>
      </c>
      <c r="G51" s="12">
        <f t="shared" si="18"/>
        <v>350000</v>
      </c>
      <c r="H51" s="25">
        <f t="shared" si="20"/>
        <v>358749.99999999994</v>
      </c>
      <c r="I51" s="26">
        <v>0</v>
      </c>
      <c r="J51" s="26">
        <f t="shared" si="1"/>
        <v>358749.99999999994</v>
      </c>
      <c r="K51" s="85">
        <f t="shared" si="16"/>
        <v>367718.74999999988</v>
      </c>
      <c r="L51" s="86">
        <v>0</v>
      </c>
      <c r="M51" s="86">
        <f t="shared" si="3"/>
        <v>367718.74999999988</v>
      </c>
    </row>
    <row r="52" spans="1:15" s="2" customFormat="1" ht="15.75" x14ac:dyDescent="0.25">
      <c r="A52" s="15" t="s">
        <v>69</v>
      </c>
      <c r="B52" s="103" t="s">
        <v>184</v>
      </c>
      <c r="C52" s="16">
        <v>0</v>
      </c>
      <c r="D52" s="11">
        <v>926188.26</v>
      </c>
      <c r="E52" s="12">
        <v>50000</v>
      </c>
      <c r="F52" s="12">
        <v>0</v>
      </c>
      <c r="G52" s="12">
        <f t="shared" si="18"/>
        <v>50000</v>
      </c>
      <c r="H52" s="25">
        <f t="shared" si="20"/>
        <v>51249.999999999993</v>
      </c>
      <c r="I52" s="26">
        <v>2156271.52</v>
      </c>
      <c r="J52" s="26">
        <f t="shared" si="1"/>
        <v>2207521.52</v>
      </c>
      <c r="K52" s="85">
        <f t="shared" si="16"/>
        <v>52531.249999999985</v>
      </c>
      <c r="L52" s="86">
        <v>1846362.87</v>
      </c>
      <c r="M52" s="86">
        <f t="shared" si="3"/>
        <v>1898894.12</v>
      </c>
    </row>
    <row r="53" spans="1:15" ht="15.75" x14ac:dyDescent="0.25">
      <c r="A53" s="20" t="s">
        <v>76</v>
      </c>
      <c r="B53" s="13" t="s">
        <v>3</v>
      </c>
      <c r="C53" s="14">
        <f t="shared" ref="C53:M53" si="21">SUM(C41:C52)</f>
        <v>1133010.33</v>
      </c>
      <c r="D53" s="14">
        <f t="shared" si="21"/>
        <v>2892319.55</v>
      </c>
      <c r="E53" s="96">
        <f t="shared" si="21"/>
        <v>1756500</v>
      </c>
      <c r="F53" s="96">
        <f t="shared" si="21"/>
        <v>2000000</v>
      </c>
      <c r="G53" s="96">
        <f t="shared" si="21"/>
        <v>3756500</v>
      </c>
      <c r="H53" s="97">
        <f t="shared" si="21"/>
        <v>1800412.5</v>
      </c>
      <c r="I53" s="96">
        <f t="shared" si="21"/>
        <v>6416071.5199999996</v>
      </c>
      <c r="J53" s="96">
        <f t="shared" si="21"/>
        <v>8216484.0199999996</v>
      </c>
      <c r="K53" s="97">
        <f t="shared" si="21"/>
        <v>1845422.8125</v>
      </c>
      <c r="L53" s="96">
        <f t="shared" si="21"/>
        <v>5018807.87</v>
      </c>
      <c r="M53" s="96">
        <f t="shared" si="21"/>
        <v>6864230.6825000001</v>
      </c>
      <c r="N53"/>
      <c r="O53"/>
    </row>
    <row r="54" spans="1:15" ht="15.75" hidden="1" x14ac:dyDescent="0.25">
      <c r="A54" s="10" t="s">
        <v>48</v>
      </c>
      <c r="B54" s="10" t="s">
        <v>51</v>
      </c>
      <c r="C54" s="11">
        <v>0</v>
      </c>
      <c r="D54" s="11">
        <v>0</v>
      </c>
      <c r="E54" s="12" t="e">
        <f>#REF!/7.5345</f>
        <v>#REF!</v>
      </c>
      <c r="F54" s="12" t="e">
        <f>#REF!/7.5345</f>
        <v>#REF!</v>
      </c>
      <c r="G54" s="12" t="e">
        <f>#REF!/7.5345</f>
        <v>#REF!</v>
      </c>
      <c r="H54" s="25" t="e">
        <f>E54*1.02</f>
        <v>#REF!</v>
      </c>
      <c r="I54" s="26" t="e">
        <f>F54*1.02</f>
        <v>#REF!</v>
      </c>
      <c r="J54" s="26" t="e">
        <f t="shared" si="1"/>
        <v>#REF!</v>
      </c>
      <c r="K54" s="85" t="e">
        <f>H54*1.025</f>
        <v>#REF!</v>
      </c>
      <c r="L54" s="86" t="e">
        <f>I54*1.025</f>
        <v>#REF!</v>
      </c>
      <c r="M54" s="86" t="e">
        <f t="shared" si="3"/>
        <v>#REF!</v>
      </c>
      <c r="N54"/>
      <c r="O54"/>
    </row>
    <row r="55" spans="1:15" ht="15.75" x14ac:dyDescent="0.25">
      <c r="A55" s="10" t="s">
        <v>181</v>
      </c>
      <c r="B55" s="10" t="s">
        <v>51</v>
      </c>
      <c r="C55" s="11">
        <v>0</v>
      </c>
      <c r="D55" s="11">
        <v>27817</v>
      </c>
      <c r="E55" s="12">
        <v>0</v>
      </c>
      <c r="F55" s="12">
        <v>0</v>
      </c>
      <c r="G55" s="12">
        <f>SUM(E55:F55)</f>
        <v>0</v>
      </c>
      <c r="H55" s="25">
        <f>E55*1.025</f>
        <v>0</v>
      </c>
      <c r="I55" s="26">
        <v>0</v>
      </c>
      <c r="J55" s="26">
        <f t="shared" si="1"/>
        <v>0</v>
      </c>
      <c r="K55" s="85">
        <f t="shared" ref="K55:K57" si="22">H55*1.025</f>
        <v>0</v>
      </c>
      <c r="L55" s="86">
        <v>0</v>
      </c>
      <c r="M55" s="86">
        <f t="shared" si="3"/>
        <v>0</v>
      </c>
      <c r="N55"/>
      <c r="O55"/>
    </row>
    <row r="56" spans="1:15" ht="15.75" x14ac:dyDescent="0.25">
      <c r="A56" s="10" t="s">
        <v>181</v>
      </c>
      <c r="B56" s="10" t="s">
        <v>52</v>
      </c>
      <c r="C56" s="11">
        <v>457976.87</v>
      </c>
      <c r="D56" s="11">
        <v>597918</v>
      </c>
      <c r="E56" s="12">
        <v>700000</v>
      </c>
      <c r="F56" s="12">
        <v>0</v>
      </c>
      <c r="G56" s="12">
        <f>SUM(E56:F56)</f>
        <v>700000</v>
      </c>
      <c r="H56" s="25">
        <f>E56*1.025</f>
        <v>717499.99999999988</v>
      </c>
      <c r="I56" s="26">
        <v>0</v>
      </c>
      <c r="J56" s="26">
        <f t="shared" si="1"/>
        <v>717499.99999999988</v>
      </c>
      <c r="K56" s="85">
        <f t="shared" si="22"/>
        <v>735437.49999999977</v>
      </c>
      <c r="L56" s="86">
        <v>0</v>
      </c>
      <c r="M56" s="86">
        <f t="shared" si="3"/>
        <v>735437.49999999977</v>
      </c>
      <c r="N56"/>
      <c r="O56"/>
    </row>
    <row r="57" spans="1:15" ht="15.75" x14ac:dyDescent="0.25">
      <c r="A57" s="10" t="s">
        <v>181</v>
      </c>
      <c r="B57" s="10" t="s">
        <v>53</v>
      </c>
      <c r="C57" s="11">
        <v>294819.34000000003</v>
      </c>
      <c r="D57" s="11">
        <v>474901</v>
      </c>
      <c r="E57" s="12">
        <v>575000</v>
      </c>
      <c r="F57" s="12">
        <v>0</v>
      </c>
      <c r="G57" s="12">
        <f>SUM(E57:F57)</f>
        <v>575000</v>
      </c>
      <c r="H57" s="25">
        <f>E57*1.025</f>
        <v>589375</v>
      </c>
      <c r="I57" s="26">
        <v>0</v>
      </c>
      <c r="J57" s="26">
        <f t="shared" si="1"/>
        <v>589375</v>
      </c>
      <c r="K57" s="85">
        <f t="shared" si="22"/>
        <v>604109.375</v>
      </c>
      <c r="L57" s="86">
        <v>0</v>
      </c>
      <c r="M57" s="86">
        <f t="shared" si="3"/>
        <v>604109.375</v>
      </c>
      <c r="N57"/>
      <c r="O57"/>
    </row>
    <row r="58" spans="1:15" ht="15.75" x14ac:dyDescent="0.25">
      <c r="A58" s="20" t="s">
        <v>77</v>
      </c>
      <c r="B58" s="13" t="s">
        <v>50</v>
      </c>
      <c r="C58" s="14">
        <f t="shared" ref="C58:D58" si="23">SUM(C54:C57)</f>
        <v>752796.21</v>
      </c>
      <c r="D58" s="14">
        <f t="shared" si="23"/>
        <v>1100636</v>
      </c>
      <c r="E58" s="14">
        <f>SUM(E56:E57)</f>
        <v>1275000</v>
      </c>
      <c r="F58" s="14">
        <f>SUM(F56:F57)</f>
        <v>0</v>
      </c>
      <c r="G58" s="14">
        <f>SUM(G56:G57)</f>
        <v>1275000</v>
      </c>
      <c r="H58" s="97">
        <f>SUM(H56:H57)</f>
        <v>1306875</v>
      </c>
      <c r="I58" s="96">
        <f>SUM(I56:I57)</f>
        <v>0</v>
      </c>
      <c r="J58" s="96">
        <f t="shared" si="1"/>
        <v>1306875</v>
      </c>
      <c r="K58" s="97">
        <f>SUM(K56:K57)</f>
        <v>1339546.8749999998</v>
      </c>
      <c r="L58" s="96">
        <f>SUM(L56:L57)</f>
        <v>0</v>
      </c>
      <c r="M58" s="96">
        <f>SUM(M56:M57)</f>
        <v>1339546.8749999998</v>
      </c>
      <c r="N58"/>
      <c r="O58"/>
    </row>
    <row r="59" spans="1:15" ht="15.75" x14ac:dyDescent="0.25">
      <c r="A59" s="10" t="s">
        <v>54</v>
      </c>
      <c r="B59" s="10" t="s">
        <v>55</v>
      </c>
      <c r="C59" s="11">
        <v>647216.57999999996</v>
      </c>
      <c r="D59" s="11">
        <v>1199931.82</v>
      </c>
      <c r="E59" s="12">
        <v>1150000</v>
      </c>
      <c r="F59" s="12">
        <v>0</v>
      </c>
      <c r="G59" s="12">
        <f>SUM(E59:F59)</f>
        <v>1150000</v>
      </c>
      <c r="H59" s="25">
        <f>E59*1.025</f>
        <v>1178750</v>
      </c>
      <c r="I59" s="26">
        <v>0</v>
      </c>
      <c r="J59" s="26">
        <f t="shared" si="1"/>
        <v>1178750</v>
      </c>
      <c r="K59" s="85">
        <f>H59*1.025</f>
        <v>1208218.75</v>
      </c>
      <c r="L59" s="86">
        <v>0</v>
      </c>
      <c r="M59" s="86">
        <f t="shared" si="3"/>
        <v>1208218.75</v>
      </c>
      <c r="N59"/>
      <c r="O59"/>
    </row>
    <row r="60" spans="1:15" ht="15.75" x14ac:dyDescent="0.25">
      <c r="A60" s="17">
        <v>100</v>
      </c>
      <c r="B60" s="13" t="s">
        <v>17</v>
      </c>
      <c r="C60" s="14">
        <f t="shared" ref="C60:I60" si="24">SUM(C59:C59)</f>
        <v>647216.57999999996</v>
      </c>
      <c r="D60" s="14">
        <f t="shared" si="24"/>
        <v>1199931.82</v>
      </c>
      <c r="E60" s="14">
        <f t="shared" si="24"/>
        <v>1150000</v>
      </c>
      <c r="F60" s="14">
        <f t="shared" si="24"/>
        <v>0</v>
      </c>
      <c r="G60" s="14">
        <f t="shared" si="24"/>
        <v>1150000</v>
      </c>
      <c r="H60" s="95">
        <f t="shared" si="24"/>
        <v>1178750</v>
      </c>
      <c r="I60" s="14">
        <f t="shared" si="24"/>
        <v>0</v>
      </c>
      <c r="J60" s="14">
        <f>SUM(J59)</f>
        <v>1178750</v>
      </c>
      <c r="K60" s="95">
        <f>SUM(K59:K59)</f>
        <v>1208218.75</v>
      </c>
      <c r="L60" s="96">
        <f>SUM(L59:L59)</f>
        <v>0</v>
      </c>
      <c r="M60" s="14">
        <f>SUM(M59:M59)</f>
        <v>1208218.75</v>
      </c>
      <c r="N60"/>
      <c r="O60"/>
    </row>
    <row r="61" spans="1:15" ht="15.75" x14ac:dyDescent="0.25">
      <c r="A61" s="10" t="s">
        <v>56</v>
      </c>
      <c r="B61" s="10" t="s">
        <v>57</v>
      </c>
      <c r="C61" s="11">
        <v>730484.45</v>
      </c>
      <c r="D61" s="11">
        <v>205500</v>
      </c>
      <c r="E61" s="12">
        <v>275000</v>
      </c>
      <c r="F61" s="12">
        <v>0</v>
      </c>
      <c r="G61" s="12">
        <f>SUM(E61:F61)</f>
        <v>275000</v>
      </c>
      <c r="H61" s="25">
        <f>E61*1.025</f>
        <v>281875</v>
      </c>
      <c r="I61" s="26">
        <v>0</v>
      </c>
      <c r="J61" s="26">
        <f t="shared" si="1"/>
        <v>281875</v>
      </c>
      <c r="K61" s="85">
        <f>H61*1.025</f>
        <v>288921.875</v>
      </c>
      <c r="L61" s="86">
        <v>0</v>
      </c>
      <c r="M61" s="86">
        <f t="shared" si="3"/>
        <v>288921.875</v>
      </c>
      <c r="N61"/>
      <c r="O61"/>
    </row>
    <row r="62" spans="1:15" ht="15.75" x14ac:dyDescent="0.25">
      <c r="A62" s="17">
        <v>110</v>
      </c>
      <c r="B62" s="13" t="s">
        <v>21</v>
      </c>
      <c r="C62" s="14">
        <f>SUM(C61:C61)</f>
        <v>730484.45</v>
      </c>
      <c r="D62" s="14">
        <f>SUM(D61:D61)</f>
        <v>205500</v>
      </c>
      <c r="E62" s="14">
        <f>SUM(E61:E61)</f>
        <v>275000</v>
      </c>
      <c r="F62" s="14">
        <f>SUM(F61)</f>
        <v>0</v>
      </c>
      <c r="G62" s="14">
        <f>SUM(G61:G61)</f>
        <v>275000</v>
      </c>
      <c r="H62" s="97">
        <f>SUM(H61:H61)</f>
        <v>281875</v>
      </c>
      <c r="I62" s="96">
        <f>SUM(I61:I61)</f>
        <v>0</v>
      </c>
      <c r="J62" s="96">
        <f t="shared" si="1"/>
        <v>281875</v>
      </c>
      <c r="K62" s="97">
        <f>SUM(K61:K61)</f>
        <v>288921.875</v>
      </c>
      <c r="L62" s="96">
        <f>SUM(L61:L61)</f>
        <v>0</v>
      </c>
      <c r="M62" s="96">
        <f>SUM(M61:M61)</f>
        <v>288921.875</v>
      </c>
      <c r="N62"/>
      <c r="O62"/>
    </row>
    <row r="63" spans="1:15" s="2" customFormat="1" ht="15.75" x14ac:dyDescent="0.25">
      <c r="A63" s="10" t="s">
        <v>78</v>
      </c>
      <c r="B63" s="10" t="s">
        <v>80</v>
      </c>
      <c r="C63" s="11">
        <v>1379658.32</v>
      </c>
      <c r="D63" s="11">
        <v>1530990</v>
      </c>
      <c r="E63" s="12">
        <v>1551000</v>
      </c>
      <c r="F63" s="12">
        <v>0</v>
      </c>
      <c r="G63" s="12">
        <f>SUM(E63:F63)</f>
        <v>1551000</v>
      </c>
      <c r="H63" s="25">
        <f>E63*1.025</f>
        <v>1589774.9999999998</v>
      </c>
      <c r="I63" s="26">
        <v>0</v>
      </c>
      <c r="J63" s="26">
        <f t="shared" si="1"/>
        <v>1589774.9999999998</v>
      </c>
      <c r="K63" s="85">
        <f>H63*1.025</f>
        <v>1629519.3749999995</v>
      </c>
      <c r="L63" s="86">
        <v>0</v>
      </c>
      <c r="M63" s="86">
        <f t="shared" si="3"/>
        <v>1629519.3749999995</v>
      </c>
    </row>
    <row r="64" spans="1:15" s="2" customFormat="1" ht="15.75" x14ac:dyDescent="0.25">
      <c r="A64" s="10" t="s">
        <v>79</v>
      </c>
      <c r="B64" s="10" t="s">
        <v>197</v>
      </c>
      <c r="C64" s="11">
        <v>106178.25</v>
      </c>
      <c r="D64" s="11">
        <v>117000</v>
      </c>
      <c r="E64" s="12">
        <v>0</v>
      </c>
      <c r="F64" s="12">
        <v>0</v>
      </c>
      <c r="G64" s="12">
        <f t="shared" ref="G64:G65" si="25">SUM(E64:F64)</f>
        <v>0</v>
      </c>
      <c r="H64" s="25">
        <f t="shared" ref="H64:H65" si="26">E64*1.025</f>
        <v>0</v>
      </c>
      <c r="I64" s="26">
        <v>0</v>
      </c>
      <c r="J64" s="26">
        <f t="shared" si="1"/>
        <v>0</v>
      </c>
      <c r="K64" s="85">
        <f t="shared" ref="K64:K65" si="27">H64*1.025</f>
        <v>0</v>
      </c>
      <c r="L64" s="86">
        <v>0</v>
      </c>
      <c r="M64" s="86">
        <f t="shared" si="3"/>
        <v>0</v>
      </c>
    </row>
    <row r="65" spans="1:14" s="2" customFormat="1" ht="15.75" x14ac:dyDescent="0.25">
      <c r="A65" s="10" t="s">
        <v>79</v>
      </c>
      <c r="B65" s="10" t="s">
        <v>25</v>
      </c>
      <c r="C65" s="11">
        <v>970340.93</v>
      </c>
      <c r="D65" s="11">
        <v>970341</v>
      </c>
      <c r="E65" s="12">
        <v>999451</v>
      </c>
      <c r="F65" s="12">
        <v>0</v>
      </c>
      <c r="G65" s="12">
        <f t="shared" si="25"/>
        <v>999451</v>
      </c>
      <c r="H65" s="25">
        <f t="shared" si="26"/>
        <v>1024437.2749999999</v>
      </c>
      <c r="I65" s="26">
        <v>0</v>
      </c>
      <c r="J65" s="64">
        <f t="shared" si="1"/>
        <v>1024437.2749999999</v>
      </c>
      <c r="K65" s="85">
        <f t="shared" si="27"/>
        <v>1050048.2068749999</v>
      </c>
      <c r="L65" s="86">
        <v>0</v>
      </c>
      <c r="M65" s="86">
        <f t="shared" si="3"/>
        <v>1050048.2068749999</v>
      </c>
    </row>
    <row r="66" spans="1:14" s="2" customFormat="1" ht="15.75" x14ac:dyDescent="0.25">
      <c r="A66" s="17">
        <v>140</v>
      </c>
      <c r="B66" s="13" t="s">
        <v>81</v>
      </c>
      <c r="C66" s="14">
        <f t="shared" ref="C66:M66" si="28">SUM(C63:C65)</f>
        <v>2456177.5</v>
      </c>
      <c r="D66" s="14">
        <f t="shared" si="28"/>
        <v>2618331</v>
      </c>
      <c r="E66" s="14">
        <f t="shared" si="28"/>
        <v>2550451</v>
      </c>
      <c r="F66" s="14">
        <f t="shared" si="28"/>
        <v>0</v>
      </c>
      <c r="G66" s="14">
        <f t="shared" si="28"/>
        <v>2550451</v>
      </c>
      <c r="H66" s="95">
        <f t="shared" si="28"/>
        <v>2614212.2749999994</v>
      </c>
      <c r="I66" s="14">
        <f t="shared" si="28"/>
        <v>0</v>
      </c>
      <c r="J66" s="14">
        <f t="shared" si="28"/>
        <v>2614212.2749999994</v>
      </c>
      <c r="K66" s="95">
        <f t="shared" si="28"/>
        <v>2679567.5818749992</v>
      </c>
      <c r="L66" s="96">
        <f t="shared" si="28"/>
        <v>0</v>
      </c>
      <c r="M66" s="14">
        <f t="shared" si="28"/>
        <v>2679567.5818749992</v>
      </c>
    </row>
    <row r="67" spans="1:14" s="2" customFormat="1" ht="15.75" x14ac:dyDescent="0.25">
      <c r="A67"/>
      <c r="B67"/>
      <c r="C67" s="1"/>
      <c r="D67" s="19"/>
      <c r="E67" s="1"/>
      <c r="F67" s="1"/>
      <c r="G67" s="1"/>
      <c r="H67" s="6"/>
      <c r="I67"/>
      <c r="J67"/>
      <c r="K67"/>
      <c r="L67"/>
      <c r="M67"/>
    </row>
    <row r="68" spans="1:14" s="2" customFormat="1" ht="15.75" hidden="1" x14ac:dyDescent="0.25">
      <c r="A68"/>
      <c r="B68"/>
      <c r="C68" s="1"/>
      <c r="D68" s="19"/>
      <c r="E68" s="1"/>
      <c r="F68" s="19">
        <v>11</v>
      </c>
      <c r="G68" s="1"/>
      <c r="H68" s="6"/>
      <c r="I68"/>
      <c r="J68"/>
      <c r="K68"/>
      <c r="L68"/>
      <c r="M68"/>
    </row>
    <row r="69" spans="1:14" s="88" customFormat="1" ht="15.75" hidden="1" x14ac:dyDescent="0.25">
      <c r="C69" s="89"/>
      <c r="D69" s="90"/>
      <c r="E69" s="94">
        <f>SUM(E8,E10,E13:E17,E20,E24:E26,E29,E30,E33,E36,E38,E41,E47,E49:E51,E59,E61,E63)</f>
        <v>16651000</v>
      </c>
      <c r="F69" s="94">
        <f>SUM(F8,F10,F13:F17,F20,F24:F26,F29,F30,F33,F36,F38,F41,F47,F49:F51,F59,F61,F63)</f>
        <v>145000</v>
      </c>
      <c r="G69" s="94">
        <f>SUM(G8,G10,G13:G17,G20,G24:G26,G29,G30,G33,G36,G38,G41,G47,G49:G51,G59,G61,G63)</f>
        <v>16796000</v>
      </c>
      <c r="H69" s="91"/>
    </row>
    <row r="70" spans="1:14" s="88" customFormat="1" ht="15.75" hidden="1" x14ac:dyDescent="0.25">
      <c r="C70" s="89"/>
      <c r="D70" s="90"/>
      <c r="E70" s="94">
        <f>SUM(E25,E31,E34,E42,E56)</f>
        <v>965500</v>
      </c>
      <c r="F70" s="94">
        <f>SUM(F25,F31,F34,F42,F56)</f>
        <v>0</v>
      </c>
      <c r="G70" s="94">
        <f>SUM(G25,G31,G34,G42,G56)</f>
        <v>965500</v>
      </c>
      <c r="H70" s="92"/>
      <c r="I70" s="92"/>
      <c r="J70" s="92"/>
      <c r="K70" s="92"/>
      <c r="L70" s="92"/>
      <c r="M70" s="92"/>
    </row>
    <row r="71" spans="1:14" s="88" customFormat="1" ht="15.75" hidden="1" x14ac:dyDescent="0.25">
      <c r="C71" s="89"/>
      <c r="D71" s="90"/>
      <c r="E71" s="94">
        <f>SUM(E32,E35,E39,E43,E57)</f>
        <v>756000</v>
      </c>
      <c r="F71" s="94">
        <f>SUM(F32,F35,F39,F43,F57)</f>
        <v>0</v>
      </c>
      <c r="G71" s="94">
        <f>SUM(G32,G35,G39,G43,G57)</f>
        <v>756000</v>
      </c>
      <c r="H71" s="92"/>
      <c r="I71" s="91"/>
    </row>
    <row r="72" spans="1:14" s="88" customFormat="1" ht="15.75" hidden="1" x14ac:dyDescent="0.25">
      <c r="C72" s="89"/>
      <c r="D72" s="90"/>
      <c r="E72" s="94">
        <f t="shared" ref="E72:G73" si="29">SUM(E44)</f>
        <v>48000</v>
      </c>
      <c r="F72" s="94">
        <f t="shared" si="29"/>
        <v>0</v>
      </c>
      <c r="G72" s="94">
        <f t="shared" si="29"/>
        <v>48000</v>
      </c>
    </row>
    <row r="73" spans="1:14" s="88" customFormat="1" ht="15.75" hidden="1" x14ac:dyDescent="0.25">
      <c r="C73" s="89"/>
      <c r="D73" s="90"/>
      <c r="E73" s="94">
        <f t="shared" si="29"/>
        <v>120500</v>
      </c>
      <c r="F73" s="94">
        <f t="shared" si="29"/>
        <v>0</v>
      </c>
      <c r="G73" s="94">
        <f t="shared" si="29"/>
        <v>120500</v>
      </c>
    </row>
    <row r="74" spans="1:14" s="88" customFormat="1" ht="15.75" hidden="1" x14ac:dyDescent="0.25">
      <c r="C74" s="89"/>
      <c r="D74" s="90"/>
      <c r="E74" s="94">
        <f>SUM(E18,E21,E46,E48,E52)</f>
        <v>186000</v>
      </c>
      <c r="F74" s="94">
        <f>SUM(F18,F21,F46,F48,F52)</f>
        <v>2000000</v>
      </c>
      <c r="G74" s="94">
        <f>SUM(G18,G21,G46,G48,G52)</f>
        <v>2186000</v>
      </c>
    </row>
    <row r="75" spans="1:14" s="88" customFormat="1" ht="15.75" hidden="1" customHeight="1" x14ac:dyDescent="0.25">
      <c r="C75" s="89"/>
      <c r="D75" s="89"/>
      <c r="E75" s="94">
        <f>SUM(E11)</f>
        <v>100000</v>
      </c>
      <c r="F75" s="94">
        <f>SUM(F11)</f>
        <v>0</v>
      </c>
      <c r="G75" s="94">
        <f>SUM(G11)</f>
        <v>100000</v>
      </c>
      <c r="H75" s="92"/>
      <c r="I75" s="91"/>
    </row>
    <row r="76" spans="1:14" s="88" customFormat="1" ht="15.75" hidden="1" x14ac:dyDescent="0.25">
      <c r="C76" s="89"/>
      <c r="D76" s="89"/>
      <c r="E76" s="94"/>
      <c r="F76" s="94"/>
      <c r="G76" s="94"/>
      <c r="H76" s="93"/>
      <c r="I76" s="93"/>
      <c r="J76" s="93"/>
      <c r="K76" s="93"/>
      <c r="L76" s="93"/>
      <c r="M76" s="93"/>
    </row>
    <row r="77" spans="1:14" s="88" customFormat="1" ht="15.75" hidden="1" x14ac:dyDescent="0.25">
      <c r="C77" s="89"/>
      <c r="D77" s="89"/>
      <c r="E77" s="94"/>
      <c r="F77" s="94"/>
      <c r="G77" s="94"/>
      <c r="H77" s="89"/>
      <c r="I77" s="89"/>
      <c r="J77" s="89"/>
      <c r="K77" s="89"/>
      <c r="L77" s="89"/>
      <c r="M77" s="89"/>
    </row>
    <row r="78" spans="1:14" s="88" customFormat="1" ht="15.75" hidden="1" x14ac:dyDescent="0.25">
      <c r="C78" s="89"/>
      <c r="D78" s="89"/>
      <c r="E78" s="94" t="e">
        <f>SUM(#REF!,#REF!,#REF!)</f>
        <v>#REF!</v>
      </c>
      <c r="F78" s="94" t="e">
        <f>SUM(#REF!,#REF!,#REF!)</f>
        <v>#REF!</v>
      </c>
      <c r="G78" s="94" t="e">
        <f>SUM(#REF!,#REF!,#REF!)</f>
        <v>#REF!</v>
      </c>
      <c r="H78" s="89"/>
      <c r="I78" s="89"/>
      <c r="J78" s="89"/>
      <c r="K78" s="89"/>
      <c r="L78" s="89"/>
      <c r="M78" s="89"/>
    </row>
    <row r="79" spans="1:14" s="88" customFormat="1" ht="15.75" hidden="1" x14ac:dyDescent="0.25">
      <c r="C79" s="89"/>
      <c r="D79" s="89"/>
      <c r="E79" s="89" t="e">
        <f>SUM(E69:E78)</f>
        <v>#REF!</v>
      </c>
      <c r="F79" s="89" t="e">
        <f t="shared" ref="F79:G79" si="30">SUM(F69:F78)</f>
        <v>#REF!</v>
      </c>
      <c r="G79" s="89" t="e">
        <f t="shared" si="30"/>
        <v>#REF!</v>
      </c>
      <c r="H79" s="89"/>
      <c r="I79" s="89"/>
      <c r="J79" s="89"/>
      <c r="K79" s="89"/>
      <c r="L79" s="89"/>
      <c r="M79" s="89"/>
      <c r="N79" s="91"/>
    </row>
  </sheetData>
  <mergeCells count="3">
    <mergeCell ref="E6:G6"/>
    <mergeCell ref="H6:J6"/>
    <mergeCell ref="K6:M6"/>
  </mergeCells>
  <pageMargins left="0" right="0" top="0" bottom="0" header="0.31496062992125984" footer="0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46" workbookViewId="0">
      <selection activeCell="S17" sqref="S17"/>
    </sheetView>
  </sheetViews>
  <sheetFormatPr defaultRowHeight="15" x14ac:dyDescent="0.25"/>
  <cols>
    <col min="1" max="1" width="6.42578125" customWidth="1"/>
    <col min="2" max="2" width="24.28515625" customWidth="1"/>
    <col min="3" max="3" width="6.28515625" customWidth="1"/>
    <col min="4" max="4" width="13.85546875" customWidth="1"/>
    <col min="5" max="5" width="15" customWidth="1"/>
    <col min="6" max="6" width="14.42578125" customWidth="1"/>
    <col min="7" max="7" width="16.5703125" customWidth="1"/>
    <col min="8" max="8" width="16" customWidth="1"/>
    <col min="9" max="9" width="0" hidden="1" customWidth="1"/>
    <col min="10" max="10" width="13.42578125" customWidth="1"/>
    <col min="11" max="11" width="17.140625" customWidth="1"/>
    <col min="12" max="12" width="15.28515625" customWidth="1"/>
    <col min="13" max="13" width="13.28515625" customWidth="1"/>
    <col min="14" max="14" width="0" hidden="1" customWidth="1"/>
    <col min="15" max="15" width="16.85546875" customWidth="1"/>
  </cols>
  <sheetData>
    <row r="1" spans="1:15" x14ac:dyDescent="0.25">
      <c r="A1" t="s">
        <v>87</v>
      </c>
      <c r="F1" s="1"/>
    </row>
    <row r="2" spans="1:15" ht="15.75" thickBot="1" x14ac:dyDescent="0.3">
      <c r="F2" s="1"/>
    </row>
    <row r="3" spans="1:15" ht="16.5" thickBot="1" x14ac:dyDescent="0.3">
      <c r="A3" s="27"/>
      <c r="B3" s="27"/>
      <c r="C3" s="27"/>
      <c r="E3" s="113" t="s">
        <v>189</v>
      </c>
      <c r="F3" s="114"/>
      <c r="G3" s="114"/>
      <c r="H3" s="113" t="s">
        <v>190</v>
      </c>
      <c r="I3" s="114"/>
      <c r="J3" s="114"/>
      <c r="K3" s="114"/>
      <c r="L3" s="113" t="s">
        <v>191</v>
      </c>
      <c r="M3" s="114"/>
      <c r="N3" s="114"/>
      <c r="O3" s="115"/>
    </row>
    <row r="4" spans="1:15" ht="15.75" x14ac:dyDescent="0.25">
      <c r="A4" s="28" t="s">
        <v>88</v>
      </c>
      <c r="B4" s="29" t="s">
        <v>5</v>
      </c>
      <c r="C4" s="29" t="s">
        <v>89</v>
      </c>
      <c r="D4" s="30" t="s">
        <v>199</v>
      </c>
      <c r="E4" s="68" t="s">
        <v>92</v>
      </c>
      <c r="F4" s="69" t="s">
        <v>93</v>
      </c>
      <c r="G4" s="73" t="s">
        <v>86</v>
      </c>
      <c r="H4" s="74" t="s">
        <v>90</v>
      </c>
      <c r="I4" s="71" t="s">
        <v>92</v>
      </c>
      <c r="J4" s="70" t="s">
        <v>93</v>
      </c>
      <c r="K4" s="72" t="s">
        <v>178</v>
      </c>
      <c r="L4" s="65" t="s">
        <v>90</v>
      </c>
      <c r="M4" s="66" t="s">
        <v>91</v>
      </c>
      <c r="N4" s="67" t="s">
        <v>91</v>
      </c>
      <c r="O4" s="79" t="s">
        <v>195</v>
      </c>
    </row>
    <row r="5" spans="1:15" ht="15.75" x14ac:dyDescent="0.25">
      <c r="A5" s="111" t="s">
        <v>94</v>
      </c>
      <c r="B5" s="116" t="s">
        <v>95</v>
      </c>
      <c r="C5" s="32">
        <v>11</v>
      </c>
      <c r="D5" s="33">
        <v>0</v>
      </c>
      <c r="E5" s="34">
        <v>0</v>
      </c>
      <c r="F5" s="35">
        <v>0</v>
      </c>
      <c r="G5" s="35">
        <f t="shared" ref="G5:G58" si="0">E5+F5</f>
        <v>0</v>
      </c>
      <c r="H5" s="75">
        <v>0</v>
      </c>
      <c r="I5" s="36"/>
      <c r="J5" s="37">
        <v>0</v>
      </c>
      <c r="K5" s="38">
        <f>SUM(H5,J5)</f>
        <v>0</v>
      </c>
      <c r="L5" s="105">
        <v>0</v>
      </c>
      <c r="M5" s="106">
        <v>0</v>
      </c>
      <c r="N5" s="31"/>
      <c r="O5" s="80">
        <f>SUM(L5,M5)</f>
        <v>0</v>
      </c>
    </row>
    <row r="6" spans="1:15" ht="15.75" x14ac:dyDescent="0.25">
      <c r="A6" s="111"/>
      <c r="B6" s="116"/>
      <c r="C6" s="32">
        <v>45</v>
      </c>
      <c r="D6" s="33">
        <v>437198.04</v>
      </c>
      <c r="E6" s="34">
        <f>D6*1.03</f>
        <v>450313.98119999998</v>
      </c>
      <c r="F6" s="35">
        <v>0</v>
      </c>
      <c r="G6" s="35">
        <f t="shared" si="0"/>
        <v>450313.98119999998</v>
      </c>
      <c r="H6" s="75">
        <v>0</v>
      </c>
      <c r="I6" s="36">
        <f>SUM(E6*1.015)</f>
        <v>457068.69091799995</v>
      </c>
      <c r="J6" s="37">
        <v>0</v>
      </c>
      <c r="K6" s="38">
        <f t="shared" ref="K6:K62" si="1">SUM(H6,J6)</f>
        <v>0</v>
      </c>
      <c r="L6" s="105">
        <v>0</v>
      </c>
      <c r="M6" s="106">
        <v>0</v>
      </c>
      <c r="N6" s="31"/>
      <c r="O6" s="80">
        <f t="shared" ref="O6:O58" si="2">SUM(L6,M6)</f>
        <v>0</v>
      </c>
    </row>
    <row r="7" spans="1:15" ht="15.75" customHeight="1" x14ac:dyDescent="0.25">
      <c r="A7" s="111" t="s">
        <v>96</v>
      </c>
      <c r="B7" s="112" t="s">
        <v>97</v>
      </c>
      <c r="C7" s="32">
        <v>11</v>
      </c>
      <c r="D7" s="33">
        <v>0</v>
      </c>
      <c r="E7" s="34">
        <v>0</v>
      </c>
      <c r="F7" s="35">
        <v>0</v>
      </c>
      <c r="G7" s="35">
        <f t="shared" si="0"/>
        <v>0</v>
      </c>
      <c r="H7" s="75">
        <v>0</v>
      </c>
      <c r="I7" s="36"/>
      <c r="J7" s="37">
        <v>0</v>
      </c>
      <c r="K7" s="38">
        <f t="shared" si="1"/>
        <v>0</v>
      </c>
      <c r="L7" s="105">
        <v>0</v>
      </c>
      <c r="M7" s="106">
        <v>0</v>
      </c>
      <c r="N7" s="31"/>
      <c r="O7" s="80">
        <f t="shared" si="2"/>
        <v>0</v>
      </c>
    </row>
    <row r="8" spans="1:15" ht="15.75" x14ac:dyDescent="0.25">
      <c r="A8" s="111"/>
      <c r="B8" s="112"/>
      <c r="C8" s="32">
        <v>45</v>
      </c>
      <c r="D8" s="33">
        <v>53346.28</v>
      </c>
      <c r="E8" s="34">
        <f>D8*1.03</f>
        <v>54946.668400000002</v>
      </c>
      <c r="F8" s="35">
        <v>0</v>
      </c>
      <c r="G8" s="35">
        <f t="shared" si="0"/>
        <v>54946.668400000002</v>
      </c>
      <c r="H8" s="75">
        <v>0</v>
      </c>
      <c r="I8" s="36">
        <f t="shared" ref="I8:I60" si="3">SUM(E8*1.015)</f>
        <v>55770.868425999994</v>
      </c>
      <c r="J8" s="37">
        <v>0</v>
      </c>
      <c r="K8" s="38">
        <f t="shared" si="1"/>
        <v>0</v>
      </c>
      <c r="L8" s="105">
        <v>0</v>
      </c>
      <c r="M8" s="106">
        <v>0</v>
      </c>
      <c r="N8" s="31"/>
      <c r="O8" s="80">
        <f t="shared" si="2"/>
        <v>0</v>
      </c>
    </row>
    <row r="9" spans="1:15" ht="15.75" customHeight="1" x14ac:dyDescent="0.25">
      <c r="A9" s="111" t="s">
        <v>98</v>
      </c>
      <c r="B9" s="112" t="s">
        <v>99</v>
      </c>
      <c r="C9" s="32">
        <v>11</v>
      </c>
      <c r="D9" s="33">
        <v>0</v>
      </c>
      <c r="E9" s="34">
        <v>0</v>
      </c>
      <c r="F9" s="35">
        <v>0</v>
      </c>
      <c r="G9" s="35">
        <f t="shared" si="0"/>
        <v>0</v>
      </c>
      <c r="H9" s="75">
        <v>0</v>
      </c>
      <c r="I9" s="36"/>
      <c r="J9" s="37">
        <v>0</v>
      </c>
      <c r="K9" s="38">
        <f t="shared" si="1"/>
        <v>0</v>
      </c>
      <c r="L9" s="105">
        <v>0</v>
      </c>
      <c r="M9" s="106">
        <v>0</v>
      </c>
      <c r="N9" s="31"/>
      <c r="O9" s="80">
        <f t="shared" si="2"/>
        <v>0</v>
      </c>
    </row>
    <row r="10" spans="1:15" ht="15.75" x14ac:dyDescent="0.25">
      <c r="A10" s="111"/>
      <c r="B10" s="112"/>
      <c r="C10" s="32">
        <v>45</v>
      </c>
      <c r="D10" s="33">
        <v>155594.98000000001</v>
      </c>
      <c r="E10" s="34">
        <f>D10*1.03</f>
        <v>160262.82940000002</v>
      </c>
      <c r="F10" s="35">
        <v>0</v>
      </c>
      <c r="G10" s="35">
        <f t="shared" si="0"/>
        <v>160262.82940000002</v>
      </c>
      <c r="H10" s="75">
        <v>0</v>
      </c>
      <c r="I10" s="36">
        <f t="shared" si="3"/>
        <v>162666.77184100001</v>
      </c>
      <c r="J10" s="37">
        <v>0</v>
      </c>
      <c r="K10" s="38">
        <f t="shared" si="1"/>
        <v>0</v>
      </c>
      <c r="L10" s="105">
        <v>0</v>
      </c>
      <c r="M10" s="106">
        <v>0</v>
      </c>
      <c r="N10" s="31"/>
      <c r="O10" s="80">
        <f t="shared" si="2"/>
        <v>0</v>
      </c>
    </row>
    <row r="11" spans="1:15" ht="15.75" x14ac:dyDescent="0.25">
      <c r="A11" s="111" t="s">
        <v>100</v>
      </c>
      <c r="B11" s="116" t="s">
        <v>101</v>
      </c>
      <c r="C11" s="32">
        <v>11</v>
      </c>
      <c r="D11" s="33">
        <v>0</v>
      </c>
      <c r="E11" s="34">
        <v>0</v>
      </c>
      <c r="F11" s="35">
        <v>0</v>
      </c>
      <c r="G11" s="35">
        <f t="shared" si="0"/>
        <v>0</v>
      </c>
      <c r="H11" s="75">
        <v>0</v>
      </c>
      <c r="I11" s="36"/>
      <c r="J11" s="37">
        <v>0</v>
      </c>
      <c r="K11" s="38">
        <f t="shared" si="1"/>
        <v>0</v>
      </c>
      <c r="L11" s="105">
        <v>0</v>
      </c>
      <c r="M11" s="106">
        <v>0</v>
      </c>
      <c r="N11" s="31"/>
      <c r="O11" s="80">
        <f t="shared" si="2"/>
        <v>0</v>
      </c>
    </row>
    <row r="12" spans="1:15" ht="15.75" x14ac:dyDescent="0.25">
      <c r="A12" s="111"/>
      <c r="B12" s="116"/>
      <c r="C12" s="32">
        <v>45</v>
      </c>
      <c r="D12" s="33">
        <v>52306.75</v>
      </c>
      <c r="E12" s="34">
        <f>D12*1.03</f>
        <v>53875.952499999999</v>
      </c>
      <c r="F12" s="35">
        <v>0</v>
      </c>
      <c r="G12" s="35">
        <f t="shared" si="0"/>
        <v>53875.952499999999</v>
      </c>
      <c r="H12" s="75">
        <v>0</v>
      </c>
      <c r="I12" s="36">
        <f t="shared" si="3"/>
        <v>54684.091787499994</v>
      </c>
      <c r="J12" s="37">
        <v>0</v>
      </c>
      <c r="K12" s="38">
        <f t="shared" si="1"/>
        <v>0</v>
      </c>
      <c r="L12" s="105">
        <v>0</v>
      </c>
      <c r="M12" s="106">
        <v>0</v>
      </c>
      <c r="N12" s="31"/>
      <c r="O12" s="80">
        <f t="shared" si="2"/>
        <v>0</v>
      </c>
    </row>
    <row r="13" spans="1:15" ht="15.75" x14ac:dyDescent="0.25">
      <c r="A13" s="111" t="s">
        <v>102</v>
      </c>
      <c r="B13" s="116" t="s">
        <v>103</v>
      </c>
      <c r="C13" s="32">
        <v>11</v>
      </c>
      <c r="D13" s="33">
        <v>0</v>
      </c>
      <c r="E13" s="34">
        <v>0</v>
      </c>
      <c r="F13" s="35">
        <v>0</v>
      </c>
      <c r="G13" s="35">
        <f t="shared" si="0"/>
        <v>0</v>
      </c>
      <c r="H13" s="75">
        <v>0</v>
      </c>
      <c r="I13" s="36"/>
      <c r="J13" s="37">
        <v>0</v>
      </c>
      <c r="K13" s="38">
        <f t="shared" si="1"/>
        <v>0</v>
      </c>
      <c r="L13" s="105">
        <v>0</v>
      </c>
      <c r="M13" s="106">
        <v>0</v>
      </c>
      <c r="N13" s="31"/>
      <c r="O13" s="80">
        <f t="shared" si="2"/>
        <v>0</v>
      </c>
    </row>
    <row r="14" spans="1:15" ht="15.75" x14ac:dyDescent="0.25">
      <c r="A14" s="111"/>
      <c r="B14" s="116"/>
      <c r="C14" s="32">
        <v>45</v>
      </c>
      <c r="D14" s="33">
        <v>260032.94</v>
      </c>
      <c r="E14" s="34">
        <f>D14*1.03</f>
        <v>267833.92820000002</v>
      </c>
      <c r="F14" s="35">
        <v>0</v>
      </c>
      <c r="G14" s="35">
        <f t="shared" si="0"/>
        <v>267833.92820000002</v>
      </c>
      <c r="H14" s="75">
        <v>0</v>
      </c>
      <c r="I14" s="36">
        <f t="shared" si="3"/>
        <v>271851.43712299998</v>
      </c>
      <c r="J14" s="37">
        <v>0</v>
      </c>
      <c r="K14" s="38">
        <f t="shared" si="1"/>
        <v>0</v>
      </c>
      <c r="L14" s="105">
        <v>0</v>
      </c>
      <c r="M14" s="106">
        <v>0</v>
      </c>
      <c r="N14" s="31"/>
      <c r="O14" s="80">
        <f t="shared" si="2"/>
        <v>0</v>
      </c>
    </row>
    <row r="15" spans="1:15" ht="15.75" x14ac:dyDescent="0.25">
      <c r="A15" s="111" t="s">
        <v>104</v>
      </c>
      <c r="B15" s="116" t="s">
        <v>105</v>
      </c>
      <c r="C15" s="32">
        <v>11</v>
      </c>
      <c r="D15" s="33">
        <v>0</v>
      </c>
      <c r="E15" s="34">
        <v>0</v>
      </c>
      <c r="F15" s="35">
        <v>0</v>
      </c>
      <c r="G15" s="35">
        <f t="shared" si="0"/>
        <v>0</v>
      </c>
      <c r="H15" s="75">
        <v>0</v>
      </c>
      <c r="I15" s="36"/>
      <c r="J15" s="37">
        <v>0</v>
      </c>
      <c r="K15" s="38">
        <f t="shared" si="1"/>
        <v>0</v>
      </c>
      <c r="L15" s="105">
        <v>0</v>
      </c>
      <c r="M15" s="106">
        <v>0</v>
      </c>
      <c r="N15" s="31"/>
      <c r="O15" s="80">
        <f t="shared" si="2"/>
        <v>0</v>
      </c>
    </row>
    <row r="16" spans="1:15" ht="15.75" x14ac:dyDescent="0.25">
      <c r="A16" s="111"/>
      <c r="B16" s="116"/>
      <c r="C16" s="32">
        <v>45</v>
      </c>
      <c r="D16" s="33">
        <v>54829.61</v>
      </c>
      <c r="E16" s="34">
        <f>D16*1.03</f>
        <v>56474.498299999999</v>
      </c>
      <c r="F16" s="35">
        <v>0</v>
      </c>
      <c r="G16" s="35">
        <f t="shared" si="0"/>
        <v>56474.498299999999</v>
      </c>
      <c r="H16" s="75">
        <v>0</v>
      </c>
      <c r="I16" s="36">
        <f t="shared" si="3"/>
        <v>57321.615774499995</v>
      </c>
      <c r="J16" s="37">
        <v>0</v>
      </c>
      <c r="K16" s="38">
        <f t="shared" si="1"/>
        <v>0</v>
      </c>
      <c r="L16" s="105">
        <v>0</v>
      </c>
      <c r="M16" s="106">
        <v>0</v>
      </c>
      <c r="N16" s="31"/>
      <c r="O16" s="80">
        <f t="shared" si="2"/>
        <v>0</v>
      </c>
    </row>
    <row r="17" spans="1:15" ht="15.75" customHeight="1" x14ac:dyDescent="0.25">
      <c r="A17" s="111" t="s">
        <v>106</v>
      </c>
      <c r="B17" s="112" t="s">
        <v>107</v>
      </c>
      <c r="C17" s="32">
        <v>11</v>
      </c>
      <c r="D17" s="33">
        <v>0</v>
      </c>
      <c r="E17" s="34">
        <v>0</v>
      </c>
      <c r="F17" s="35">
        <v>0</v>
      </c>
      <c r="G17" s="35">
        <f t="shared" si="0"/>
        <v>0</v>
      </c>
      <c r="H17" s="75">
        <v>0</v>
      </c>
      <c r="I17" s="36"/>
      <c r="J17" s="37">
        <v>0</v>
      </c>
      <c r="K17" s="38">
        <f t="shared" si="1"/>
        <v>0</v>
      </c>
      <c r="L17" s="105">
        <v>0</v>
      </c>
      <c r="M17" s="106">
        <v>0</v>
      </c>
      <c r="N17" s="31"/>
      <c r="O17" s="80">
        <f t="shared" si="2"/>
        <v>0</v>
      </c>
    </row>
    <row r="18" spans="1:15" ht="15.75" x14ac:dyDescent="0.25">
      <c r="A18" s="111"/>
      <c r="B18" s="112"/>
      <c r="C18" s="32">
        <v>45</v>
      </c>
      <c r="D18" s="33">
        <v>62973.43</v>
      </c>
      <c r="E18" s="34">
        <f>D18*1.03</f>
        <v>64862.632900000004</v>
      </c>
      <c r="F18" s="35">
        <v>0</v>
      </c>
      <c r="G18" s="35">
        <f t="shared" si="0"/>
        <v>64862.632900000004</v>
      </c>
      <c r="H18" s="75">
        <v>0</v>
      </c>
      <c r="I18" s="36">
        <f t="shared" si="3"/>
        <v>65835.572393499999</v>
      </c>
      <c r="J18" s="37">
        <v>0</v>
      </c>
      <c r="K18" s="38">
        <f t="shared" si="1"/>
        <v>0</v>
      </c>
      <c r="L18" s="105">
        <v>0</v>
      </c>
      <c r="M18" s="106">
        <v>0</v>
      </c>
      <c r="N18" s="31"/>
      <c r="O18" s="80">
        <f t="shared" si="2"/>
        <v>0</v>
      </c>
    </row>
    <row r="19" spans="1:15" ht="15.75" customHeight="1" x14ac:dyDescent="0.25">
      <c r="A19" s="111" t="s">
        <v>108</v>
      </c>
      <c r="B19" s="112" t="s">
        <v>109</v>
      </c>
      <c r="C19" s="32">
        <v>11</v>
      </c>
      <c r="D19" s="33">
        <v>0</v>
      </c>
      <c r="E19" s="34">
        <v>0</v>
      </c>
      <c r="F19" s="35">
        <v>0</v>
      </c>
      <c r="G19" s="35">
        <f t="shared" si="0"/>
        <v>0</v>
      </c>
      <c r="H19" s="75">
        <v>0</v>
      </c>
      <c r="I19" s="36"/>
      <c r="J19" s="37">
        <v>0</v>
      </c>
      <c r="K19" s="38">
        <f t="shared" si="1"/>
        <v>0</v>
      </c>
      <c r="L19" s="105">
        <v>0</v>
      </c>
      <c r="M19" s="106">
        <v>0</v>
      </c>
      <c r="N19" s="31"/>
      <c r="O19" s="80">
        <f t="shared" si="2"/>
        <v>0</v>
      </c>
    </row>
    <row r="20" spans="1:15" ht="15.75" x14ac:dyDescent="0.25">
      <c r="A20" s="111"/>
      <c r="B20" s="112"/>
      <c r="C20" s="32">
        <v>45</v>
      </c>
      <c r="D20" s="33">
        <v>72693.509999999995</v>
      </c>
      <c r="E20" s="34">
        <f>D20*1.03</f>
        <v>74874.315300000002</v>
      </c>
      <c r="F20" s="35">
        <v>0</v>
      </c>
      <c r="G20" s="35">
        <f t="shared" si="0"/>
        <v>74874.315300000002</v>
      </c>
      <c r="H20" s="75">
        <v>0</v>
      </c>
      <c r="I20" s="36">
        <f t="shared" si="3"/>
        <v>75997.430029499999</v>
      </c>
      <c r="J20" s="37">
        <v>0</v>
      </c>
      <c r="K20" s="38">
        <f t="shared" si="1"/>
        <v>0</v>
      </c>
      <c r="L20" s="105">
        <v>0</v>
      </c>
      <c r="M20" s="106">
        <v>0</v>
      </c>
      <c r="N20" s="31"/>
      <c r="O20" s="80">
        <f t="shared" si="2"/>
        <v>0</v>
      </c>
    </row>
    <row r="21" spans="1:15" ht="15.75" x14ac:dyDescent="0.25">
      <c r="A21" s="111" t="s">
        <v>110</v>
      </c>
      <c r="B21" s="116" t="s">
        <v>111</v>
      </c>
      <c r="C21" s="32">
        <v>11</v>
      </c>
      <c r="D21" s="33">
        <v>0</v>
      </c>
      <c r="E21" s="34">
        <v>0</v>
      </c>
      <c r="F21" s="35">
        <v>0</v>
      </c>
      <c r="G21" s="35">
        <f t="shared" si="0"/>
        <v>0</v>
      </c>
      <c r="H21" s="75">
        <v>0</v>
      </c>
      <c r="I21" s="36"/>
      <c r="J21" s="37">
        <v>0</v>
      </c>
      <c r="K21" s="38">
        <f t="shared" si="1"/>
        <v>0</v>
      </c>
      <c r="L21" s="105">
        <v>0</v>
      </c>
      <c r="M21" s="106">
        <v>0</v>
      </c>
      <c r="N21" s="31"/>
      <c r="O21" s="80">
        <f t="shared" si="2"/>
        <v>0</v>
      </c>
    </row>
    <row r="22" spans="1:15" ht="15.75" x14ac:dyDescent="0.25">
      <c r="A22" s="111"/>
      <c r="B22" s="116"/>
      <c r="C22" s="32">
        <v>45</v>
      </c>
      <c r="D22" s="40">
        <v>74534</v>
      </c>
      <c r="E22" s="34">
        <f>D22*1.03</f>
        <v>76770.02</v>
      </c>
      <c r="F22" s="35">
        <v>0</v>
      </c>
      <c r="G22" s="35">
        <f t="shared" si="0"/>
        <v>76770.02</v>
      </c>
      <c r="H22" s="75">
        <v>0</v>
      </c>
      <c r="I22" s="36">
        <f t="shared" si="3"/>
        <v>77921.570299999992</v>
      </c>
      <c r="J22" s="37">
        <v>0</v>
      </c>
      <c r="K22" s="38">
        <f t="shared" si="1"/>
        <v>0</v>
      </c>
      <c r="L22" s="105">
        <v>0</v>
      </c>
      <c r="M22" s="106">
        <v>0</v>
      </c>
      <c r="N22" s="31"/>
      <c r="O22" s="80">
        <f t="shared" si="2"/>
        <v>0</v>
      </c>
    </row>
    <row r="23" spans="1:15" ht="15.75" x14ac:dyDescent="0.25">
      <c r="A23" s="111" t="s">
        <v>112</v>
      </c>
      <c r="B23" s="116" t="s">
        <v>113</v>
      </c>
      <c r="C23" s="32">
        <v>11</v>
      </c>
      <c r="D23" s="33">
        <v>0</v>
      </c>
      <c r="E23" s="34">
        <v>0</v>
      </c>
      <c r="F23" s="35">
        <v>0</v>
      </c>
      <c r="G23" s="35">
        <f t="shared" si="0"/>
        <v>0</v>
      </c>
      <c r="H23" s="75">
        <v>0</v>
      </c>
      <c r="I23" s="36"/>
      <c r="J23" s="37">
        <v>0</v>
      </c>
      <c r="K23" s="38">
        <f t="shared" si="1"/>
        <v>0</v>
      </c>
      <c r="L23" s="105">
        <v>0</v>
      </c>
      <c r="M23" s="106">
        <v>0</v>
      </c>
      <c r="N23" s="31"/>
      <c r="O23" s="80">
        <f t="shared" si="2"/>
        <v>0</v>
      </c>
    </row>
    <row r="24" spans="1:15" ht="15.75" x14ac:dyDescent="0.25">
      <c r="A24" s="111"/>
      <c r="B24" s="116"/>
      <c r="C24" s="32">
        <v>45</v>
      </c>
      <c r="D24" s="33">
        <v>40976.980000000003</v>
      </c>
      <c r="E24" s="34">
        <f>D24*1.03</f>
        <v>42206.289400000001</v>
      </c>
      <c r="F24" s="35">
        <v>0</v>
      </c>
      <c r="G24" s="35">
        <f t="shared" si="0"/>
        <v>42206.289400000001</v>
      </c>
      <c r="H24" s="75">
        <v>0</v>
      </c>
      <c r="I24" s="36">
        <f t="shared" si="3"/>
        <v>42839.383740999998</v>
      </c>
      <c r="J24" s="37">
        <v>0</v>
      </c>
      <c r="K24" s="38">
        <f t="shared" si="1"/>
        <v>0</v>
      </c>
      <c r="L24" s="105">
        <v>0</v>
      </c>
      <c r="M24" s="106">
        <v>0</v>
      </c>
      <c r="N24" s="31"/>
      <c r="O24" s="80">
        <f t="shared" si="2"/>
        <v>0</v>
      </c>
    </row>
    <row r="25" spans="1:15" ht="15.75" x14ac:dyDescent="0.25">
      <c r="A25" s="111" t="s">
        <v>114</v>
      </c>
      <c r="B25" s="116" t="s">
        <v>115</v>
      </c>
      <c r="C25" s="32">
        <v>11</v>
      </c>
      <c r="D25" s="33">
        <v>0</v>
      </c>
      <c r="E25" s="34">
        <v>0</v>
      </c>
      <c r="F25" s="35">
        <v>0</v>
      </c>
      <c r="G25" s="35">
        <f t="shared" si="0"/>
        <v>0</v>
      </c>
      <c r="H25" s="75">
        <v>0</v>
      </c>
      <c r="I25" s="36"/>
      <c r="J25" s="37">
        <v>0</v>
      </c>
      <c r="K25" s="38">
        <f t="shared" si="1"/>
        <v>0</v>
      </c>
      <c r="L25" s="105">
        <v>0</v>
      </c>
      <c r="M25" s="106">
        <v>0</v>
      </c>
      <c r="N25" s="31"/>
      <c r="O25" s="80">
        <f t="shared" si="2"/>
        <v>0</v>
      </c>
    </row>
    <row r="26" spans="1:15" ht="15.75" x14ac:dyDescent="0.25">
      <c r="A26" s="111"/>
      <c r="B26" s="116"/>
      <c r="C26" s="32">
        <v>45</v>
      </c>
      <c r="D26" s="33">
        <v>330214.87</v>
      </c>
      <c r="E26" s="34">
        <f>D26*1.03</f>
        <v>340121.3161</v>
      </c>
      <c r="F26" s="35">
        <v>0</v>
      </c>
      <c r="G26" s="35">
        <f t="shared" si="0"/>
        <v>340121.3161</v>
      </c>
      <c r="H26" s="75">
        <v>0</v>
      </c>
      <c r="I26" s="36">
        <f t="shared" si="3"/>
        <v>345223.13584149996</v>
      </c>
      <c r="J26" s="37">
        <v>0</v>
      </c>
      <c r="K26" s="38">
        <f t="shared" si="1"/>
        <v>0</v>
      </c>
      <c r="L26" s="105">
        <v>0</v>
      </c>
      <c r="M26" s="106">
        <v>0</v>
      </c>
      <c r="N26" s="31"/>
      <c r="O26" s="80">
        <f t="shared" si="2"/>
        <v>0</v>
      </c>
    </row>
    <row r="27" spans="1:15" ht="15.75" x14ac:dyDescent="0.25">
      <c r="A27" s="111" t="s">
        <v>116</v>
      </c>
      <c r="B27" s="116" t="s">
        <v>117</v>
      </c>
      <c r="C27" s="32">
        <v>11</v>
      </c>
      <c r="D27" s="33">
        <v>0</v>
      </c>
      <c r="E27" s="34">
        <v>0</v>
      </c>
      <c r="F27" s="35">
        <v>0</v>
      </c>
      <c r="G27" s="35">
        <f t="shared" si="0"/>
        <v>0</v>
      </c>
      <c r="H27" s="75">
        <v>0</v>
      </c>
      <c r="I27" s="36"/>
      <c r="J27" s="37">
        <v>0</v>
      </c>
      <c r="K27" s="38">
        <f t="shared" si="1"/>
        <v>0</v>
      </c>
      <c r="L27" s="105">
        <v>0</v>
      </c>
      <c r="M27" s="106">
        <v>0</v>
      </c>
      <c r="N27" s="31"/>
      <c r="O27" s="80">
        <f t="shared" si="2"/>
        <v>0</v>
      </c>
    </row>
    <row r="28" spans="1:15" ht="15.75" x14ac:dyDescent="0.25">
      <c r="A28" s="111"/>
      <c r="B28" s="116"/>
      <c r="C28" s="32">
        <v>45</v>
      </c>
      <c r="D28" s="33">
        <v>92955.08</v>
      </c>
      <c r="E28" s="34">
        <f>D28*1.03</f>
        <v>95743.732400000008</v>
      </c>
      <c r="F28" s="35">
        <v>0</v>
      </c>
      <c r="G28" s="35">
        <f t="shared" si="0"/>
        <v>95743.732400000008</v>
      </c>
      <c r="H28" s="75">
        <v>0</v>
      </c>
      <c r="I28" s="36">
        <f t="shared" si="3"/>
        <v>97179.888386000006</v>
      </c>
      <c r="J28" s="37">
        <v>0</v>
      </c>
      <c r="K28" s="38">
        <f t="shared" si="1"/>
        <v>0</v>
      </c>
      <c r="L28" s="105">
        <v>0</v>
      </c>
      <c r="M28" s="106">
        <v>0</v>
      </c>
      <c r="N28" s="31"/>
      <c r="O28" s="80">
        <f t="shared" si="2"/>
        <v>0</v>
      </c>
    </row>
    <row r="29" spans="1:15" ht="15.75" x14ac:dyDescent="0.25">
      <c r="A29" s="111" t="s">
        <v>118</v>
      </c>
      <c r="B29" s="116" t="s">
        <v>119</v>
      </c>
      <c r="C29" s="32">
        <v>11</v>
      </c>
      <c r="D29" s="33">
        <v>0</v>
      </c>
      <c r="E29" s="34">
        <v>0</v>
      </c>
      <c r="F29" s="35">
        <v>0</v>
      </c>
      <c r="G29" s="35">
        <f t="shared" si="0"/>
        <v>0</v>
      </c>
      <c r="H29" s="75">
        <v>0</v>
      </c>
      <c r="I29" s="36"/>
      <c r="J29" s="37">
        <v>0</v>
      </c>
      <c r="K29" s="38">
        <f t="shared" si="1"/>
        <v>0</v>
      </c>
      <c r="L29" s="105">
        <v>0</v>
      </c>
      <c r="M29" s="106">
        <v>0</v>
      </c>
      <c r="N29" s="31"/>
      <c r="O29" s="80">
        <f t="shared" si="2"/>
        <v>0</v>
      </c>
    </row>
    <row r="30" spans="1:15" ht="15.75" x14ac:dyDescent="0.25">
      <c r="A30" s="111"/>
      <c r="B30" s="116"/>
      <c r="C30" s="32">
        <v>45</v>
      </c>
      <c r="D30" s="33">
        <v>103627.16</v>
      </c>
      <c r="E30" s="34">
        <f>D30*1.03</f>
        <v>106735.97480000001</v>
      </c>
      <c r="F30" s="35">
        <v>0</v>
      </c>
      <c r="G30" s="35">
        <f t="shared" si="0"/>
        <v>106735.97480000001</v>
      </c>
      <c r="H30" s="75">
        <v>0</v>
      </c>
      <c r="I30" s="36">
        <f t="shared" si="3"/>
        <v>108337.01442200001</v>
      </c>
      <c r="J30" s="37">
        <v>0</v>
      </c>
      <c r="K30" s="38">
        <f t="shared" si="1"/>
        <v>0</v>
      </c>
      <c r="L30" s="105">
        <v>0</v>
      </c>
      <c r="M30" s="106">
        <v>0</v>
      </c>
      <c r="N30" s="31"/>
      <c r="O30" s="80">
        <f t="shared" si="2"/>
        <v>0</v>
      </c>
    </row>
    <row r="31" spans="1:15" ht="15.75" customHeight="1" x14ac:dyDescent="0.25">
      <c r="A31" s="111" t="s">
        <v>120</v>
      </c>
      <c r="B31" s="112" t="s">
        <v>121</v>
      </c>
      <c r="C31" s="32">
        <v>11</v>
      </c>
      <c r="D31" s="33">
        <v>0</v>
      </c>
      <c r="E31" s="34">
        <v>0</v>
      </c>
      <c r="F31" s="35">
        <v>0</v>
      </c>
      <c r="G31" s="35">
        <f t="shared" si="0"/>
        <v>0</v>
      </c>
      <c r="H31" s="75">
        <v>0</v>
      </c>
      <c r="I31" s="36"/>
      <c r="J31" s="37">
        <v>0</v>
      </c>
      <c r="K31" s="38">
        <f t="shared" si="1"/>
        <v>0</v>
      </c>
      <c r="L31" s="105">
        <v>0</v>
      </c>
      <c r="M31" s="106">
        <v>0</v>
      </c>
      <c r="N31" s="31"/>
      <c r="O31" s="80">
        <f t="shared" si="2"/>
        <v>0</v>
      </c>
    </row>
    <row r="32" spans="1:15" ht="15.75" x14ac:dyDescent="0.25">
      <c r="A32" s="111"/>
      <c r="B32" s="112"/>
      <c r="C32" s="32">
        <v>45</v>
      </c>
      <c r="D32" s="33">
        <v>79391.759999999995</v>
      </c>
      <c r="E32" s="34">
        <f>D32*1.03</f>
        <v>81773.512799999997</v>
      </c>
      <c r="F32" s="35">
        <v>0</v>
      </c>
      <c r="G32" s="35">
        <f t="shared" si="0"/>
        <v>81773.512799999997</v>
      </c>
      <c r="H32" s="75">
        <v>0</v>
      </c>
      <c r="I32" s="36">
        <f t="shared" si="3"/>
        <v>83000.115491999983</v>
      </c>
      <c r="J32" s="37">
        <v>0</v>
      </c>
      <c r="K32" s="38">
        <f t="shared" si="1"/>
        <v>0</v>
      </c>
      <c r="L32" s="105">
        <v>0</v>
      </c>
      <c r="M32" s="106">
        <v>0</v>
      </c>
      <c r="N32" s="31"/>
      <c r="O32" s="80">
        <f t="shared" si="2"/>
        <v>0</v>
      </c>
    </row>
    <row r="33" spans="1:15" ht="15.75" x14ac:dyDescent="0.25">
      <c r="A33" s="111" t="s">
        <v>122</v>
      </c>
      <c r="B33" s="116" t="s">
        <v>123</v>
      </c>
      <c r="C33" s="32">
        <v>11</v>
      </c>
      <c r="D33" s="33">
        <v>0</v>
      </c>
      <c r="E33" s="34">
        <v>0</v>
      </c>
      <c r="F33" s="35">
        <v>0</v>
      </c>
      <c r="G33" s="35">
        <f t="shared" si="0"/>
        <v>0</v>
      </c>
      <c r="H33" s="75">
        <v>0</v>
      </c>
      <c r="I33" s="36"/>
      <c r="J33" s="37">
        <v>0</v>
      </c>
      <c r="K33" s="38">
        <f t="shared" si="1"/>
        <v>0</v>
      </c>
      <c r="L33" s="105">
        <v>0</v>
      </c>
      <c r="M33" s="106">
        <v>0</v>
      </c>
      <c r="N33" s="31"/>
      <c r="O33" s="80">
        <f t="shared" si="2"/>
        <v>0</v>
      </c>
    </row>
    <row r="34" spans="1:15" ht="15.75" x14ac:dyDescent="0.25">
      <c r="A34" s="111"/>
      <c r="B34" s="116"/>
      <c r="C34" s="32">
        <v>45</v>
      </c>
      <c r="D34" s="33">
        <v>97025.66</v>
      </c>
      <c r="E34" s="34">
        <f>D34*1.03</f>
        <v>99936.429800000013</v>
      </c>
      <c r="F34" s="35">
        <v>0</v>
      </c>
      <c r="G34" s="35">
        <f t="shared" si="0"/>
        <v>99936.429800000013</v>
      </c>
      <c r="H34" s="75">
        <v>0</v>
      </c>
      <c r="I34" s="36">
        <f t="shared" si="3"/>
        <v>101435.476247</v>
      </c>
      <c r="J34" s="37">
        <v>0</v>
      </c>
      <c r="K34" s="38">
        <f t="shared" si="1"/>
        <v>0</v>
      </c>
      <c r="L34" s="105">
        <v>0</v>
      </c>
      <c r="M34" s="106">
        <v>0</v>
      </c>
      <c r="N34" s="31"/>
      <c r="O34" s="80">
        <f t="shared" si="2"/>
        <v>0</v>
      </c>
    </row>
    <row r="35" spans="1:15" ht="15.75" x14ac:dyDescent="0.25">
      <c r="A35" s="111" t="s">
        <v>124</v>
      </c>
      <c r="B35" s="116" t="s">
        <v>125</v>
      </c>
      <c r="C35" s="32">
        <v>11</v>
      </c>
      <c r="D35" s="33">
        <v>0</v>
      </c>
      <c r="E35" s="34">
        <v>0</v>
      </c>
      <c r="F35" s="35">
        <v>0</v>
      </c>
      <c r="G35" s="35">
        <f t="shared" si="0"/>
        <v>0</v>
      </c>
      <c r="H35" s="75">
        <v>0</v>
      </c>
      <c r="I35" s="36"/>
      <c r="J35" s="37">
        <v>0</v>
      </c>
      <c r="K35" s="38">
        <f t="shared" si="1"/>
        <v>0</v>
      </c>
      <c r="L35" s="105">
        <v>0</v>
      </c>
      <c r="M35" s="106">
        <v>0</v>
      </c>
      <c r="N35" s="31"/>
      <c r="O35" s="80">
        <f t="shared" si="2"/>
        <v>0</v>
      </c>
    </row>
    <row r="36" spans="1:15" ht="15.75" x14ac:dyDescent="0.25">
      <c r="A36" s="111"/>
      <c r="B36" s="116"/>
      <c r="C36" s="32">
        <v>45</v>
      </c>
      <c r="D36" s="33">
        <v>125067.38</v>
      </c>
      <c r="E36" s="34">
        <f>D36*1.03</f>
        <v>128819.4014</v>
      </c>
      <c r="F36" s="35">
        <v>0</v>
      </c>
      <c r="G36" s="35">
        <f t="shared" si="0"/>
        <v>128819.4014</v>
      </c>
      <c r="H36" s="75">
        <v>0</v>
      </c>
      <c r="I36" s="36">
        <f t="shared" si="3"/>
        <v>130751.69242099999</v>
      </c>
      <c r="J36" s="37">
        <v>0</v>
      </c>
      <c r="K36" s="38">
        <f t="shared" si="1"/>
        <v>0</v>
      </c>
      <c r="L36" s="105">
        <v>0</v>
      </c>
      <c r="M36" s="106">
        <v>0</v>
      </c>
      <c r="N36" s="31"/>
      <c r="O36" s="80">
        <f t="shared" si="2"/>
        <v>0</v>
      </c>
    </row>
    <row r="37" spans="1:15" ht="15.75" x14ac:dyDescent="0.25">
      <c r="A37" s="111" t="s">
        <v>126</v>
      </c>
      <c r="B37" s="116" t="s">
        <v>127</v>
      </c>
      <c r="C37" s="32">
        <v>11</v>
      </c>
      <c r="D37" s="33">
        <v>0</v>
      </c>
      <c r="E37" s="34">
        <v>0</v>
      </c>
      <c r="F37" s="35">
        <v>0</v>
      </c>
      <c r="G37" s="35">
        <f t="shared" si="0"/>
        <v>0</v>
      </c>
      <c r="H37" s="75">
        <v>0</v>
      </c>
      <c r="I37" s="36"/>
      <c r="J37" s="37">
        <v>0</v>
      </c>
      <c r="K37" s="38">
        <f t="shared" si="1"/>
        <v>0</v>
      </c>
      <c r="L37" s="105">
        <v>0</v>
      </c>
      <c r="M37" s="106">
        <v>0</v>
      </c>
      <c r="N37" s="31"/>
      <c r="O37" s="80">
        <f t="shared" si="2"/>
        <v>0</v>
      </c>
    </row>
    <row r="38" spans="1:15" ht="15.75" x14ac:dyDescent="0.25">
      <c r="A38" s="111"/>
      <c r="B38" s="116"/>
      <c r="C38" s="32">
        <v>45</v>
      </c>
      <c r="D38" s="33">
        <v>189538.95</v>
      </c>
      <c r="E38" s="34">
        <f>D38*1.03</f>
        <v>195225.11850000001</v>
      </c>
      <c r="F38" s="35">
        <v>0</v>
      </c>
      <c r="G38" s="35">
        <f t="shared" si="0"/>
        <v>195225.11850000001</v>
      </c>
      <c r="H38" s="75">
        <v>0</v>
      </c>
      <c r="I38" s="36">
        <f t="shared" si="3"/>
        <v>198153.49527749998</v>
      </c>
      <c r="J38" s="37">
        <v>0</v>
      </c>
      <c r="K38" s="38">
        <f t="shared" si="1"/>
        <v>0</v>
      </c>
      <c r="L38" s="105">
        <v>0</v>
      </c>
      <c r="M38" s="106">
        <v>0</v>
      </c>
      <c r="N38" s="31"/>
      <c r="O38" s="80">
        <f t="shared" si="2"/>
        <v>0</v>
      </c>
    </row>
    <row r="39" spans="1:15" ht="15.75" x14ac:dyDescent="0.25">
      <c r="A39" s="111" t="s">
        <v>128</v>
      </c>
      <c r="B39" s="116" t="s">
        <v>129</v>
      </c>
      <c r="C39" s="32">
        <v>11</v>
      </c>
      <c r="D39" s="33">
        <v>0</v>
      </c>
      <c r="E39" s="34">
        <v>0</v>
      </c>
      <c r="F39" s="35">
        <v>0</v>
      </c>
      <c r="G39" s="35">
        <f t="shared" si="0"/>
        <v>0</v>
      </c>
      <c r="H39" s="75">
        <v>0</v>
      </c>
      <c r="I39" s="36"/>
      <c r="J39" s="37">
        <v>0</v>
      </c>
      <c r="K39" s="38">
        <f t="shared" si="1"/>
        <v>0</v>
      </c>
      <c r="L39" s="105">
        <v>0</v>
      </c>
      <c r="M39" s="106">
        <v>0</v>
      </c>
      <c r="N39" s="31"/>
      <c r="O39" s="80">
        <f t="shared" si="2"/>
        <v>0</v>
      </c>
    </row>
    <row r="40" spans="1:15" ht="15.75" x14ac:dyDescent="0.25">
      <c r="A40" s="111"/>
      <c r="B40" s="116"/>
      <c r="C40" s="32">
        <v>45</v>
      </c>
      <c r="D40" s="33">
        <v>54233.25</v>
      </c>
      <c r="E40" s="34">
        <f>D40*1.03</f>
        <v>55860.247500000005</v>
      </c>
      <c r="F40" s="35">
        <v>0</v>
      </c>
      <c r="G40" s="35">
        <f t="shared" si="0"/>
        <v>55860.247500000005</v>
      </c>
      <c r="H40" s="75">
        <v>0</v>
      </c>
      <c r="I40" s="36">
        <f t="shared" si="3"/>
        <v>56698.151212500001</v>
      </c>
      <c r="J40" s="37">
        <v>0</v>
      </c>
      <c r="K40" s="38">
        <f t="shared" si="1"/>
        <v>0</v>
      </c>
      <c r="L40" s="105">
        <v>0</v>
      </c>
      <c r="M40" s="106">
        <v>0</v>
      </c>
      <c r="N40" s="31"/>
      <c r="O40" s="80">
        <f t="shared" si="2"/>
        <v>0</v>
      </c>
    </row>
    <row r="41" spans="1:15" ht="15.75" x14ac:dyDescent="0.25">
      <c r="A41" s="111" t="s">
        <v>130</v>
      </c>
      <c r="B41" s="116" t="s">
        <v>131</v>
      </c>
      <c r="C41" s="32">
        <v>11</v>
      </c>
      <c r="D41" s="33">
        <v>0</v>
      </c>
      <c r="E41" s="34">
        <v>0</v>
      </c>
      <c r="F41" s="35">
        <v>0</v>
      </c>
      <c r="G41" s="35">
        <f t="shared" si="0"/>
        <v>0</v>
      </c>
      <c r="H41" s="75">
        <v>0</v>
      </c>
      <c r="I41" s="36"/>
      <c r="J41" s="37">
        <v>0</v>
      </c>
      <c r="K41" s="38">
        <f t="shared" si="1"/>
        <v>0</v>
      </c>
      <c r="L41" s="105">
        <v>0</v>
      </c>
      <c r="M41" s="106">
        <v>0</v>
      </c>
      <c r="N41" s="31"/>
      <c r="O41" s="80">
        <f t="shared" si="2"/>
        <v>0</v>
      </c>
    </row>
    <row r="42" spans="1:15" ht="15.75" x14ac:dyDescent="0.25">
      <c r="A42" s="111"/>
      <c r="B42" s="116"/>
      <c r="C42" s="32">
        <v>45</v>
      </c>
      <c r="D42" s="33">
        <v>82277.929999999993</v>
      </c>
      <c r="E42" s="34">
        <f>D42*1.03</f>
        <v>84746.267899999992</v>
      </c>
      <c r="F42" s="35">
        <v>0</v>
      </c>
      <c r="G42" s="35">
        <f t="shared" si="0"/>
        <v>84746.267899999992</v>
      </c>
      <c r="H42" s="75">
        <v>0</v>
      </c>
      <c r="I42" s="36">
        <f t="shared" si="3"/>
        <v>86017.46191849999</v>
      </c>
      <c r="J42" s="37">
        <v>0</v>
      </c>
      <c r="K42" s="38">
        <f t="shared" si="1"/>
        <v>0</v>
      </c>
      <c r="L42" s="105">
        <v>0</v>
      </c>
      <c r="M42" s="106">
        <v>0</v>
      </c>
      <c r="N42" s="31"/>
      <c r="O42" s="80">
        <f t="shared" si="2"/>
        <v>0</v>
      </c>
    </row>
    <row r="43" spans="1:15" ht="15.75" customHeight="1" x14ac:dyDescent="0.25">
      <c r="A43" s="111" t="s">
        <v>132</v>
      </c>
      <c r="B43" s="112" t="s">
        <v>133</v>
      </c>
      <c r="C43" s="32">
        <v>11</v>
      </c>
      <c r="D43" s="33">
        <v>0</v>
      </c>
      <c r="E43" s="34">
        <v>0</v>
      </c>
      <c r="F43" s="35">
        <v>0</v>
      </c>
      <c r="G43" s="35">
        <f t="shared" si="0"/>
        <v>0</v>
      </c>
      <c r="H43" s="75">
        <v>0</v>
      </c>
      <c r="I43" s="36"/>
      <c r="J43" s="37">
        <v>0</v>
      </c>
      <c r="K43" s="38">
        <f t="shared" si="1"/>
        <v>0</v>
      </c>
      <c r="L43" s="105">
        <v>0</v>
      </c>
      <c r="M43" s="106">
        <v>0</v>
      </c>
      <c r="N43" s="31"/>
      <c r="O43" s="80">
        <f t="shared" si="2"/>
        <v>0</v>
      </c>
    </row>
    <row r="44" spans="1:15" ht="15.75" x14ac:dyDescent="0.25">
      <c r="A44" s="111"/>
      <c r="B44" s="112"/>
      <c r="C44" s="32">
        <v>45</v>
      </c>
      <c r="D44" s="33">
        <v>109038.79</v>
      </c>
      <c r="E44" s="34">
        <f>D44*1.03</f>
        <v>112309.9537</v>
      </c>
      <c r="F44" s="35">
        <v>0</v>
      </c>
      <c r="G44" s="35">
        <f t="shared" si="0"/>
        <v>112309.9537</v>
      </c>
      <c r="H44" s="75">
        <v>0</v>
      </c>
      <c r="I44" s="36">
        <f t="shared" si="3"/>
        <v>113994.60300549999</v>
      </c>
      <c r="J44" s="37">
        <v>0</v>
      </c>
      <c r="K44" s="38">
        <f t="shared" si="1"/>
        <v>0</v>
      </c>
      <c r="L44" s="105">
        <v>0</v>
      </c>
      <c r="M44" s="106">
        <v>0</v>
      </c>
      <c r="N44" s="31"/>
      <c r="O44" s="80">
        <f t="shared" si="2"/>
        <v>0</v>
      </c>
    </row>
    <row r="45" spans="1:15" ht="15.75" x14ac:dyDescent="0.25">
      <c r="A45" s="111" t="s">
        <v>134</v>
      </c>
      <c r="B45" s="116" t="s">
        <v>135</v>
      </c>
      <c r="C45" s="32">
        <v>11</v>
      </c>
      <c r="D45" s="33">
        <v>0</v>
      </c>
      <c r="E45" s="34">
        <v>0</v>
      </c>
      <c r="F45" s="35">
        <v>0</v>
      </c>
      <c r="G45" s="35">
        <f t="shared" si="0"/>
        <v>0</v>
      </c>
      <c r="H45" s="75">
        <v>0</v>
      </c>
      <c r="I45" s="36"/>
      <c r="J45" s="37">
        <v>0</v>
      </c>
      <c r="K45" s="38">
        <f t="shared" si="1"/>
        <v>0</v>
      </c>
      <c r="L45" s="105">
        <v>0</v>
      </c>
      <c r="M45" s="106">
        <v>0</v>
      </c>
      <c r="N45" s="31"/>
      <c r="O45" s="80">
        <f t="shared" si="2"/>
        <v>0</v>
      </c>
    </row>
    <row r="46" spans="1:15" ht="15.75" x14ac:dyDescent="0.25">
      <c r="A46" s="111"/>
      <c r="B46" s="116"/>
      <c r="C46" s="32">
        <v>45</v>
      </c>
      <c r="D46" s="33">
        <v>70208.61</v>
      </c>
      <c r="E46" s="34">
        <f>D46*1.03</f>
        <v>72314.868300000002</v>
      </c>
      <c r="F46" s="35">
        <v>0</v>
      </c>
      <c r="G46" s="35">
        <f t="shared" si="0"/>
        <v>72314.868300000002</v>
      </c>
      <c r="H46" s="75">
        <v>0</v>
      </c>
      <c r="I46" s="36">
        <f t="shared" si="3"/>
        <v>73399.591324499997</v>
      </c>
      <c r="J46" s="37">
        <v>0</v>
      </c>
      <c r="K46" s="38">
        <f t="shared" si="1"/>
        <v>0</v>
      </c>
      <c r="L46" s="105">
        <v>0</v>
      </c>
      <c r="M46" s="106">
        <v>0</v>
      </c>
      <c r="N46" s="31"/>
      <c r="O46" s="80">
        <f t="shared" si="2"/>
        <v>0</v>
      </c>
    </row>
    <row r="47" spans="1:15" ht="15.75" customHeight="1" x14ac:dyDescent="0.25">
      <c r="A47" s="111" t="s">
        <v>136</v>
      </c>
      <c r="B47" s="112" t="s">
        <v>137</v>
      </c>
      <c r="C47" s="32">
        <v>11</v>
      </c>
      <c r="D47" s="33">
        <v>0</v>
      </c>
      <c r="E47" s="34">
        <v>0</v>
      </c>
      <c r="F47" s="35">
        <v>0</v>
      </c>
      <c r="G47" s="35">
        <f t="shared" si="0"/>
        <v>0</v>
      </c>
      <c r="H47" s="75">
        <v>0</v>
      </c>
      <c r="I47" s="36"/>
      <c r="J47" s="37">
        <v>0</v>
      </c>
      <c r="K47" s="38">
        <f t="shared" si="1"/>
        <v>0</v>
      </c>
      <c r="L47" s="105">
        <v>0</v>
      </c>
      <c r="M47" s="106">
        <v>0</v>
      </c>
      <c r="N47" s="31"/>
      <c r="O47" s="80">
        <f t="shared" si="2"/>
        <v>0</v>
      </c>
    </row>
    <row r="48" spans="1:15" ht="15.75" x14ac:dyDescent="0.25">
      <c r="A48" s="111"/>
      <c r="B48" s="112"/>
      <c r="C48" s="32">
        <v>45</v>
      </c>
      <c r="D48" s="33">
        <v>126455.43</v>
      </c>
      <c r="E48" s="34">
        <f>D48*1.03</f>
        <v>130249.0929</v>
      </c>
      <c r="F48" s="35">
        <v>0</v>
      </c>
      <c r="G48" s="35">
        <f t="shared" si="0"/>
        <v>130249.0929</v>
      </c>
      <c r="H48" s="75">
        <v>0</v>
      </c>
      <c r="I48" s="36">
        <f t="shared" si="3"/>
        <v>132202.82929349999</v>
      </c>
      <c r="J48" s="37">
        <v>0</v>
      </c>
      <c r="K48" s="38">
        <f t="shared" si="1"/>
        <v>0</v>
      </c>
      <c r="L48" s="105">
        <v>0</v>
      </c>
      <c r="M48" s="106">
        <v>0</v>
      </c>
      <c r="N48" s="31"/>
      <c r="O48" s="80">
        <f t="shared" si="2"/>
        <v>0</v>
      </c>
    </row>
    <row r="49" spans="1:15" ht="15.75" x14ac:dyDescent="0.25">
      <c r="A49" s="111" t="s">
        <v>138</v>
      </c>
      <c r="B49" s="116" t="s">
        <v>139</v>
      </c>
      <c r="C49" s="32">
        <v>11</v>
      </c>
      <c r="D49" s="33">
        <v>0</v>
      </c>
      <c r="E49" s="34">
        <v>0</v>
      </c>
      <c r="F49" s="35">
        <v>0</v>
      </c>
      <c r="G49" s="35">
        <f t="shared" si="0"/>
        <v>0</v>
      </c>
      <c r="H49" s="75">
        <v>0</v>
      </c>
      <c r="I49" s="36"/>
      <c r="J49" s="37">
        <v>0</v>
      </c>
      <c r="K49" s="38">
        <f t="shared" si="1"/>
        <v>0</v>
      </c>
      <c r="L49" s="105">
        <v>0</v>
      </c>
      <c r="M49" s="106">
        <v>0</v>
      </c>
      <c r="N49" s="31"/>
      <c r="O49" s="80">
        <f t="shared" si="2"/>
        <v>0</v>
      </c>
    </row>
    <row r="50" spans="1:15" ht="15.75" x14ac:dyDescent="0.25">
      <c r="A50" s="111"/>
      <c r="B50" s="116"/>
      <c r="C50" s="32">
        <v>45</v>
      </c>
      <c r="D50" s="33">
        <v>87382.47</v>
      </c>
      <c r="E50" s="34">
        <f>D50*1.03</f>
        <v>90003.944100000008</v>
      </c>
      <c r="F50" s="35">
        <v>0</v>
      </c>
      <c r="G50" s="35">
        <f t="shared" si="0"/>
        <v>90003.944100000008</v>
      </c>
      <c r="H50" s="75">
        <v>0</v>
      </c>
      <c r="I50" s="36">
        <f t="shared" si="3"/>
        <v>91354.003261499995</v>
      </c>
      <c r="J50" s="37">
        <v>0</v>
      </c>
      <c r="K50" s="38">
        <f t="shared" si="1"/>
        <v>0</v>
      </c>
      <c r="L50" s="105">
        <v>0</v>
      </c>
      <c r="M50" s="106">
        <v>0</v>
      </c>
      <c r="N50" s="31"/>
      <c r="O50" s="80">
        <f t="shared" si="2"/>
        <v>0</v>
      </c>
    </row>
    <row r="51" spans="1:15" ht="15.75" x14ac:dyDescent="0.25">
      <c r="A51" s="111" t="s">
        <v>140</v>
      </c>
      <c r="B51" s="116" t="s">
        <v>141</v>
      </c>
      <c r="C51" s="32">
        <v>11</v>
      </c>
      <c r="D51" s="33">
        <v>0</v>
      </c>
      <c r="E51" s="34">
        <v>0</v>
      </c>
      <c r="F51" s="35">
        <v>0</v>
      </c>
      <c r="G51" s="35">
        <f t="shared" si="0"/>
        <v>0</v>
      </c>
      <c r="H51" s="75">
        <v>0</v>
      </c>
      <c r="I51" s="36"/>
      <c r="J51" s="37">
        <v>0</v>
      </c>
      <c r="K51" s="38">
        <f t="shared" si="1"/>
        <v>0</v>
      </c>
      <c r="L51" s="105">
        <v>0</v>
      </c>
      <c r="M51" s="106">
        <v>0</v>
      </c>
      <c r="N51" s="31"/>
      <c r="O51" s="80">
        <f t="shared" si="2"/>
        <v>0</v>
      </c>
    </row>
    <row r="52" spans="1:15" ht="15.75" x14ac:dyDescent="0.25">
      <c r="A52" s="111"/>
      <c r="B52" s="116"/>
      <c r="C52" s="32">
        <v>45</v>
      </c>
      <c r="D52" s="33">
        <v>74723.16</v>
      </c>
      <c r="E52" s="34">
        <f>D52*1.03</f>
        <v>76964.854800000001</v>
      </c>
      <c r="F52" s="35">
        <v>0</v>
      </c>
      <c r="G52" s="35">
        <f t="shared" si="0"/>
        <v>76964.854800000001</v>
      </c>
      <c r="H52" s="75">
        <v>0</v>
      </c>
      <c r="I52" s="36">
        <f t="shared" si="3"/>
        <v>78119.327621999997</v>
      </c>
      <c r="J52" s="37">
        <v>0</v>
      </c>
      <c r="K52" s="38">
        <f t="shared" si="1"/>
        <v>0</v>
      </c>
      <c r="L52" s="105">
        <v>0</v>
      </c>
      <c r="M52" s="106">
        <v>0</v>
      </c>
      <c r="N52" s="31"/>
      <c r="O52" s="80">
        <f t="shared" si="2"/>
        <v>0</v>
      </c>
    </row>
    <row r="53" spans="1:15" ht="15.75" customHeight="1" x14ac:dyDescent="0.25">
      <c r="A53" s="117" t="s">
        <v>142</v>
      </c>
      <c r="B53" s="118" t="s">
        <v>143</v>
      </c>
      <c r="C53" s="32">
        <v>11</v>
      </c>
      <c r="D53" s="33">
        <v>0</v>
      </c>
      <c r="E53" s="34">
        <v>0</v>
      </c>
      <c r="F53" s="35">
        <v>0</v>
      </c>
      <c r="G53" s="35">
        <f t="shared" si="0"/>
        <v>0</v>
      </c>
      <c r="H53" s="75">
        <v>0</v>
      </c>
      <c r="I53" s="36"/>
      <c r="J53" s="37">
        <v>0</v>
      </c>
      <c r="K53" s="38">
        <f t="shared" si="1"/>
        <v>0</v>
      </c>
      <c r="L53" s="105">
        <v>0</v>
      </c>
      <c r="M53" s="106">
        <v>0</v>
      </c>
      <c r="N53" s="31"/>
      <c r="O53" s="80">
        <f t="shared" si="2"/>
        <v>0</v>
      </c>
    </row>
    <row r="54" spans="1:15" ht="15.75" x14ac:dyDescent="0.25">
      <c r="A54" s="117"/>
      <c r="B54" s="118"/>
      <c r="C54" s="32">
        <v>45</v>
      </c>
      <c r="D54" s="33">
        <v>126845.98</v>
      </c>
      <c r="E54" s="34">
        <f>D54*1.03</f>
        <v>130651.3594</v>
      </c>
      <c r="F54" s="35">
        <v>0</v>
      </c>
      <c r="G54" s="35">
        <f t="shared" si="0"/>
        <v>130651.3594</v>
      </c>
      <c r="H54" s="75">
        <v>0</v>
      </c>
      <c r="I54" s="36">
        <f t="shared" si="3"/>
        <v>132611.12979099998</v>
      </c>
      <c r="J54" s="37">
        <v>0</v>
      </c>
      <c r="K54" s="38">
        <f t="shared" si="1"/>
        <v>0</v>
      </c>
      <c r="L54" s="105">
        <v>0</v>
      </c>
      <c r="M54" s="106">
        <v>0</v>
      </c>
      <c r="N54" s="31"/>
      <c r="O54" s="80">
        <f t="shared" si="2"/>
        <v>0</v>
      </c>
    </row>
    <row r="55" spans="1:15" ht="15.75" customHeight="1" x14ac:dyDescent="0.25">
      <c r="A55" s="111" t="s">
        <v>144</v>
      </c>
      <c r="B55" s="112" t="s">
        <v>145</v>
      </c>
      <c r="C55" s="32">
        <v>11</v>
      </c>
      <c r="D55" s="33">
        <v>0</v>
      </c>
      <c r="E55" s="34">
        <v>0</v>
      </c>
      <c r="F55" s="35">
        <v>0</v>
      </c>
      <c r="G55" s="35">
        <f t="shared" si="0"/>
        <v>0</v>
      </c>
      <c r="H55" s="75">
        <v>0</v>
      </c>
      <c r="I55" s="36"/>
      <c r="J55" s="37">
        <v>0</v>
      </c>
      <c r="K55" s="38">
        <f t="shared" si="1"/>
        <v>0</v>
      </c>
      <c r="L55" s="105">
        <v>0</v>
      </c>
      <c r="M55" s="106">
        <v>0</v>
      </c>
      <c r="N55" s="31"/>
      <c r="O55" s="80">
        <f t="shared" si="2"/>
        <v>0</v>
      </c>
    </row>
    <row r="56" spans="1:15" ht="15.75" x14ac:dyDescent="0.25">
      <c r="A56" s="111"/>
      <c r="B56" s="112"/>
      <c r="C56" s="32">
        <v>45</v>
      </c>
      <c r="D56" s="33">
        <v>57138.51</v>
      </c>
      <c r="E56" s="34">
        <f>D56*1.03</f>
        <v>58852.665300000001</v>
      </c>
      <c r="F56" s="35">
        <v>0</v>
      </c>
      <c r="G56" s="35">
        <f t="shared" si="0"/>
        <v>58852.665300000001</v>
      </c>
      <c r="H56" s="75">
        <v>0</v>
      </c>
      <c r="I56" s="36">
        <f t="shared" si="3"/>
        <v>59735.455279499998</v>
      </c>
      <c r="J56" s="37">
        <v>0</v>
      </c>
      <c r="K56" s="38">
        <f t="shared" si="1"/>
        <v>0</v>
      </c>
      <c r="L56" s="105">
        <v>0</v>
      </c>
      <c r="M56" s="106">
        <v>0</v>
      </c>
      <c r="N56" s="31"/>
      <c r="O56" s="80">
        <f t="shared" si="2"/>
        <v>0</v>
      </c>
    </row>
    <row r="57" spans="1:15" ht="15.75" x14ac:dyDescent="0.25">
      <c r="A57" s="111" t="s">
        <v>146</v>
      </c>
      <c r="B57" s="116" t="s">
        <v>147</v>
      </c>
      <c r="C57" s="32">
        <v>11</v>
      </c>
      <c r="D57" s="33">
        <v>0</v>
      </c>
      <c r="E57" s="34">
        <v>0</v>
      </c>
      <c r="F57" s="35">
        <v>0</v>
      </c>
      <c r="G57" s="35">
        <f t="shared" si="0"/>
        <v>0</v>
      </c>
      <c r="H57" s="75">
        <v>0</v>
      </c>
      <c r="I57" s="36"/>
      <c r="J57" s="37">
        <v>0</v>
      </c>
      <c r="K57" s="38">
        <f t="shared" si="1"/>
        <v>0</v>
      </c>
      <c r="L57" s="105">
        <v>0</v>
      </c>
      <c r="M57" s="106">
        <v>0</v>
      </c>
      <c r="N57" s="31"/>
      <c r="O57" s="80">
        <f t="shared" si="2"/>
        <v>0</v>
      </c>
    </row>
    <row r="58" spans="1:15" ht="15.75" x14ac:dyDescent="0.25">
      <c r="A58" s="111"/>
      <c r="B58" s="116"/>
      <c r="C58" s="32">
        <v>45</v>
      </c>
      <c r="D58" s="33">
        <v>90801.59</v>
      </c>
      <c r="E58" s="34">
        <f>D58*1.03</f>
        <v>93525.637699999992</v>
      </c>
      <c r="F58" s="35">
        <v>0</v>
      </c>
      <c r="G58" s="35">
        <f t="shared" si="0"/>
        <v>93525.637699999992</v>
      </c>
      <c r="H58" s="75">
        <v>0</v>
      </c>
      <c r="I58" s="36">
        <f t="shared" si="3"/>
        <v>94928.522265499982</v>
      </c>
      <c r="J58" s="37">
        <v>0</v>
      </c>
      <c r="K58" s="38">
        <f t="shared" si="1"/>
        <v>0</v>
      </c>
      <c r="L58" s="105">
        <v>0</v>
      </c>
      <c r="M58" s="106">
        <v>0</v>
      </c>
      <c r="N58" s="31"/>
      <c r="O58" s="80">
        <f t="shared" si="2"/>
        <v>0</v>
      </c>
    </row>
    <row r="59" spans="1:15" ht="15.75" x14ac:dyDescent="0.25">
      <c r="A59" s="111" t="s">
        <v>148</v>
      </c>
      <c r="B59" s="116" t="s">
        <v>149</v>
      </c>
      <c r="C59" s="32">
        <v>11</v>
      </c>
      <c r="D59" s="41"/>
      <c r="E59" s="34">
        <f t="shared" ref="E59:E62" si="4">D59*1.03</f>
        <v>0</v>
      </c>
      <c r="F59" s="35"/>
      <c r="G59" s="35"/>
      <c r="H59" s="75"/>
      <c r="I59" s="36"/>
      <c r="J59" s="37"/>
      <c r="K59" s="38">
        <f t="shared" si="1"/>
        <v>0</v>
      </c>
      <c r="L59" s="39"/>
      <c r="M59" s="31"/>
      <c r="N59" s="31"/>
      <c r="O59" s="80"/>
    </row>
    <row r="60" spans="1:15" ht="15.75" x14ac:dyDescent="0.25">
      <c r="A60" s="111"/>
      <c r="B60" s="116"/>
      <c r="C60" s="32">
        <v>45</v>
      </c>
      <c r="D60" s="42">
        <v>300200.96999999997</v>
      </c>
      <c r="E60" s="34">
        <f t="shared" si="4"/>
        <v>309206.99909999996</v>
      </c>
      <c r="F60" s="35"/>
      <c r="G60" s="35"/>
      <c r="H60" s="75"/>
      <c r="I60" s="36">
        <f t="shared" si="3"/>
        <v>313845.10408649995</v>
      </c>
      <c r="J60" s="37"/>
      <c r="K60" s="38">
        <f t="shared" si="1"/>
        <v>0</v>
      </c>
      <c r="L60" s="39"/>
      <c r="M60" s="31"/>
      <c r="N60" s="31"/>
      <c r="O60" s="80"/>
    </row>
    <row r="61" spans="1:15" ht="15.75" customHeight="1" x14ac:dyDescent="0.25">
      <c r="A61" s="111" t="s">
        <v>150</v>
      </c>
      <c r="B61" s="112" t="s">
        <v>151</v>
      </c>
      <c r="C61" s="32">
        <v>11</v>
      </c>
      <c r="D61" s="42"/>
      <c r="E61" s="34">
        <f t="shared" si="4"/>
        <v>0</v>
      </c>
      <c r="F61" s="35"/>
      <c r="G61" s="35"/>
      <c r="H61" s="75"/>
      <c r="I61" s="36"/>
      <c r="J61" s="37"/>
      <c r="K61" s="38">
        <f t="shared" si="1"/>
        <v>0</v>
      </c>
      <c r="L61" s="39"/>
      <c r="M61" s="31"/>
      <c r="N61" s="31"/>
      <c r="O61" s="80"/>
    </row>
    <row r="62" spans="1:15" ht="16.5" thickBot="1" x14ac:dyDescent="0.3">
      <c r="A62" s="119"/>
      <c r="B62" s="120"/>
      <c r="C62" s="62">
        <v>45</v>
      </c>
      <c r="D62" s="43">
        <v>180449.94</v>
      </c>
      <c r="E62" s="44">
        <f t="shared" si="4"/>
        <v>185863.4382</v>
      </c>
      <c r="F62" s="45"/>
      <c r="G62" s="77"/>
      <c r="H62" s="76"/>
      <c r="I62" s="46">
        <f>SUM(E62*1.015)</f>
        <v>188651.38977299997</v>
      </c>
      <c r="J62" s="47"/>
      <c r="K62" s="48">
        <f t="shared" si="1"/>
        <v>0</v>
      </c>
      <c r="L62" s="49"/>
      <c r="M62" s="50"/>
      <c r="N62" s="50"/>
      <c r="O62" s="81"/>
    </row>
    <row r="63" spans="1:15" ht="15.75" x14ac:dyDescent="0.25">
      <c r="A63" s="51"/>
      <c r="B63" s="52"/>
      <c r="C63" s="53"/>
      <c r="D63" s="54"/>
      <c r="E63" s="54"/>
      <c r="F63" s="55"/>
      <c r="G63" s="78"/>
      <c r="H63" s="55"/>
      <c r="I63" s="55"/>
      <c r="J63" s="55"/>
      <c r="K63" s="55"/>
      <c r="L63" s="56"/>
      <c r="M63" s="56"/>
      <c r="N63" s="56"/>
      <c r="O63" s="56"/>
    </row>
    <row r="64" spans="1:15" ht="15.75" x14ac:dyDescent="0.25">
      <c r="C64" s="57"/>
      <c r="D64" s="54"/>
      <c r="E64" s="54"/>
    </row>
    <row r="65" spans="2:6" x14ac:dyDescent="0.25">
      <c r="B65" s="2" t="s">
        <v>152</v>
      </c>
      <c r="F65" s="1"/>
    </row>
    <row r="66" spans="2:6" x14ac:dyDescent="0.25">
      <c r="B66" t="s">
        <v>153</v>
      </c>
      <c r="F66" s="1"/>
    </row>
  </sheetData>
  <mergeCells count="61"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7:A8"/>
    <mergeCell ref="B7:B8"/>
    <mergeCell ref="E3:G3"/>
    <mergeCell ref="H3:K3"/>
    <mergeCell ref="L3:O3"/>
    <mergeCell ref="A5:A6"/>
    <mergeCell ref="B5:B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F25" sqref="F25"/>
    </sheetView>
  </sheetViews>
  <sheetFormatPr defaultRowHeight="15" x14ac:dyDescent="0.25"/>
  <cols>
    <col min="1" max="1" width="5.28515625" customWidth="1"/>
    <col min="2" max="2" width="34.28515625" customWidth="1"/>
    <col min="3" max="3" width="6.28515625" customWidth="1"/>
    <col min="4" max="4" width="14.42578125" customWidth="1"/>
    <col min="5" max="5" width="15" customWidth="1"/>
    <col min="6" max="6" width="14.42578125" customWidth="1"/>
    <col min="7" max="7" width="16.5703125" customWidth="1"/>
    <col min="8" max="8" width="14.42578125" customWidth="1"/>
    <col min="9" max="9" width="0" hidden="1" customWidth="1"/>
    <col min="10" max="10" width="13.42578125" customWidth="1"/>
    <col min="11" max="11" width="16.5703125" customWidth="1"/>
    <col min="12" max="12" width="15" customWidth="1"/>
    <col min="13" max="13" width="13.28515625" customWidth="1"/>
    <col min="14" max="14" width="0" hidden="1" customWidth="1"/>
    <col min="15" max="15" width="14.7109375" customWidth="1"/>
  </cols>
  <sheetData>
    <row r="1" spans="1:15" x14ac:dyDescent="0.25">
      <c r="A1" t="s">
        <v>154</v>
      </c>
    </row>
    <row r="2" spans="1:15" ht="15.75" thickBot="1" x14ac:dyDescent="0.3"/>
    <row r="3" spans="1:15" ht="16.5" thickBot="1" x14ac:dyDescent="0.3">
      <c r="A3" s="27"/>
      <c r="B3" s="27"/>
      <c r="C3" s="27"/>
      <c r="E3" s="113" t="s">
        <v>189</v>
      </c>
      <c r="F3" s="114"/>
      <c r="G3" s="114"/>
      <c r="H3" s="113" t="s">
        <v>190</v>
      </c>
      <c r="I3" s="114"/>
      <c r="J3" s="114"/>
      <c r="K3" s="114"/>
      <c r="L3" s="113" t="s">
        <v>191</v>
      </c>
      <c r="M3" s="114"/>
      <c r="N3" s="114"/>
      <c r="O3" s="115"/>
    </row>
    <row r="4" spans="1:15" ht="15.75" x14ac:dyDescent="0.25">
      <c r="A4" s="28" t="s">
        <v>88</v>
      </c>
      <c r="B4" s="29" t="s">
        <v>5</v>
      </c>
      <c r="C4" s="29" t="s">
        <v>89</v>
      </c>
      <c r="D4" s="107" t="s">
        <v>199</v>
      </c>
      <c r="E4" s="68" t="s">
        <v>92</v>
      </c>
      <c r="F4" s="69" t="s">
        <v>93</v>
      </c>
      <c r="G4" s="73" t="s">
        <v>86</v>
      </c>
      <c r="H4" s="74" t="s">
        <v>90</v>
      </c>
      <c r="I4" s="71" t="s">
        <v>92</v>
      </c>
      <c r="J4" s="70" t="s">
        <v>93</v>
      </c>
      <c r="K4" s="72" t="s">
        <v>178</v>
      </c>
      <c r="L4" s="65" t="s">
        <v>90</v>
      </c>
      <c r="M4" s="66" t="s">
        <v>91</v>
      </c>
      <c r="N4" s="67" t="s">
        <v>91</v>
      </c>
      <c r="O4" s="79" t="s">
        <v>195</v>
      </c>
    </row>
    <row r="5" spans="1:15" ht="15.75" x14ac:dyDescent="0.25">
      <c r="A5" s="111" t="s">
        <v>94</v>
      </c>
      <c r="B5" s="116" t="s">
        <v>155</v>
      </c>
      <c r="C5" s="32">
        <v>11</v>
      </c>
      <c r="D5" s="58">
        <v>0</v>
      </c>
      <c r="E5" s="34">
        <v>0</v>
      </c>
      <c r="F5" s="35">
        <v>0</v>
      </c>
      <c r="G5" s="35">
        <f t="shared" ref="G5:G46" si="0">E5+F5</f>
        <v>0</v>
      </c>
      <c r="H5" s="75">
        <v>0</v>
      </c>
      <c r="I5" s="36"/>
      <c r="J5" s="37">
        <v>0</v>
      </c>
      <c r="K5" s="38">
        <f>SUM(H5,J5)</f>
        <v>0</v>
      </c>
      <c r="L5" s="105">
        <v>0</v>
      </c>
      <c r="M5" s="106">
        <v>0</v>
      </c>
      <c r="N5" s="31"/>
      <c r="O5" s="80">
        <f>SUM(L5,M5)</f>
        <v>0</v>
      </c>
    </row>
    <row r="6" spans="1:15" ht="15.75" x14ac:dyDescent="0.25">
      <c r="A6" s="111"/>
      <c r="B6" s="116"/>
      <c r="C6" s="32">
        <v>45</v>
      </c>
      <c r="D6" s="59">
        <v>143565.01</v>
      </c>
      <c r="E6" s="34">
        <f>D6*1.03</f>
        <v>147871.96030000001</v>
      </c>
      <c r="F6" s="35">
        <v>0</v>
      </c>
      <c r="G6" s="35">
        <f t="shared" si="0"/>
        <v>147871.96030000001</v>
      </c>
      <c r="H6" s="75">
        <v>0</v>
      </c>
      <c r="I6" s="36">
        <f>SUM(E6*1.015)</f>
        <v>150090.0397045</v>
      </c>
      <c r="J6" s="37">
        <v>0</v>
      </c>
      <c r="K6" s="38">
        <f t="shared" ref="K6:K46" si="1">SUM(H6,J6)</f>
        <v>0</v>
      </c>
      <c r="L6" s="105">
        <v>0</v>
      </c>
      <c r="M6" s="106">
        <v>0</v>
      </c>
      <c r="N6" s="31"/>
      <c r="O6" s="80">
        <f t="shared" ref="O6:O46" si="2">SUM(L6,M6)</f>
        <v>0</v>
      </c>
    </row>
    <row r="7" spans="1:15" ht="15.75" x14ac:dyDescent="0.25">
      <c r="A7" s="111" t="s">
        <v>96</v>
      </c>
      <c r="B7" s="116" t="s">
        <v>156</v>
      </c>
      <c r="C7" s="32">
        <v>11</v>
      </c>
      <c r="D7" s="59">
        <v>0</v>
      </c>
      <c r="E7" s="34">
        <f t="shared" ref="E7:E50" si="3">D7*1.03</f>
        <v>0</v>
      </c>
      <c r="F7" s="35">
        <v>0</v>
      </c>
      <c r="G7" s="35">
        <f t="shared" si="0"/>
        <v>0</v>
      </c>
      <c r="H7" s="75">
        <v>0</v>
      </c>
      <c r="I7" s="36"/>
      <c r="J7" s="37">
        <v>0</v>
      </c>
      <c r="K7" s="38">
        <f t="shared" si="1"/>
        <v>0</v>
      </c>
      <c r="L7" s="105">
        <v>0</v>
      </c>
      <c r="M7" s="106">
        <v>0</v>
      </c>
      <c r="N7" s="31"/>
      <c r="O7" s="80">
        <f t="shared" si="2"/>
        <v>0</v>
      </c>
    </row>
    <row r="8" spans="1:15" ht="15.75" x14ac:dyDescent="0.25">
      <c r="A8" s="111"/>
      <c r="B8" s="116"/>
      <c r="C8" s="32">
        <v>45</v>
      </c>
      <c r="D8" s="59">
        <v>91342.16</v>
      </c>
      <c r="E8" s="34">
        <f t="shared" si="3"/>
        <v>94082.424800000008</v>
      </c>
      <c r="F8" s="35">
        <v>0</v>
      </c>
      <c r="G8" s="35">
        <f t="shared" si="0"/>
        <v>94082.424800000008</v>
      </c>
      <c r="H8" s="75">
        <v>0</v>
      </c>
      <c r="I8" s="36">
        <f t="shared" ref="I8:I50" si="4">SUM(E8*1.015)</f>
        <v>95493.661171999993</v>
      </c>
      <c r="J8" s="37">
        <v>0</v>
      </c>
      <c r="K8" s="38">
        <f t="shared" si="1"/>
        <v>0</v>
      </c>
      <c r="L8" s="105">
        <v>0</v>
      </c>
      <c r="M8" s="106">
        <v>0</v>
      </c>
      <c r="N8" s="31"/>
      <c r="O8" s="80">
        <f t="shared" si="2"/>
        <v>0</v>
      </c>
    </row>
    <row r="9" spans="1:15" ht="15.75" x14ac:dyDescent="0.25">
      <c r="A9" s="111" t="s">
        <v>98</v>
      </c>
      <c r="B9" s="116" t="s">
        <v>157</v>
      </c>
      <c r="C9" s="32">
        <v>11</v>
      </c>
      <c r="D9" s="59">
        <v>0</v>
      </c>
      <c r="E9" s="34">
        <f t="shared" si="3"/>
        <v>0</v>
      </c>
      <c r="F9" s="35">
        <v>0</v>
      </c>
      <c r="G9" s="35">
        <f t="shared" si="0"/>
        <v>0</v>
      </c>
      <c r="H9" s="75">
        <v>0</v>
      </c>
      <c r="I9" s="36"/>
      <c r="J9" s="37">
        <v>0</v>
      </c>
      <c r="K9" s="38">
        <f t="shared" si="1"/>
        <v>0</v>
      </c>
      <c r="L9" s="105">
        <v>0</v>
      </c>
      <c r="M9" s="106">
        <v>0</v>
      </c>
      <c r="N9" s="31"/>
      <c r="O9" s="80">
        <f t="shared" si="2"/>
        <v>0</v>
      </c>
    </row>
    <row r="10" spans="1:15" ht="15.75" x14ac:dyDescent="0.25">
      <c r="A10" s="111"/>
      <c r="B10" s="116"/>
      <c r="C10" s="32">
        <v>45</v>
      </c>
      <c r="D10" s="59">
        <v>60876.49</v>
      </c>
      <c r="E10" s="34">
        <f t="shared" si="3"/>
        <v>62702.784699999997</v>
      </c>
      <c r="F10" s="35">
        <v>0</v>
      </c>
      <c r="G10" s="35">
        <f t="shared" si="0"/>
        <v>62702.784699999997</v>
      </c>
      <c r="H10" s="75">
        <v>0</v>
      </c>
      <c r="I10" s="36">
        <f t="shared" si="4"/>
        <v>63643.326470499989</v>
      </c>
      <c r="J10" s="37">
        <v>0</v>
      </c>
      <c r="K10" s="38">
        <f t="shared" si="1"/>
        <v>0</v>
      </c>
      <c r="L10" s="105">
        <v>0</v>
      </c>
      <c r="M10" s="106">
        <v>0</v>
      </c>
      <c r="N10" s="31"/>
      <c r="O10" s="80">
        <f t="shared" si="2"/>
        <v>0</v>
      </c>
    </row>
    <row r="11" spans="1:15" ht="15.75" customHeight="1" x14ac:dyDescent="0.25">
      <c r="A11" s="111" t="s">
        <v>100</v>
      </c>
      <c r="B11" s="112" t="s">
        <v>158</v>
      </c>
      <c r="C11" s="32">
        <v>11</v>
      </c>
      <c r="D11" s="59">
        <v>0</v>
      </c>
      <c r="E11" s="34">
        <f t="shared" si="3"/>
        <v>0</v>
      </c>
      <c r="F11" s="35">
        <v>0</v>
      </c>
      <c r="G11" s="35">
        <f t="shared" si="0"/>
        <v>0</v>
      </c>
      <c r="H11" s="75">
        <v>0</v>
      </c>
      <c r="I11" s="36"/>
      <c r="J11" s="37">
        <v>0</v>
      </c>
      <c r="K11" s="38">
        <f t="shared" si="1"/>
        <v>0</v>
      </c>
      <c r="L11" s="105">
        <v>0</v>
      </c>
      <c r="M11" s="106">
        <v>0</v>
      </c>
      <c r="N11" s="31"/>
      <c r="O11" s="80">
        <f t="shared" si="2"/>
        <v>0</v>
      </c>
    </row>
    <row r="12" spans="1:15" ht="15.75" x14ac:dyDescent="0.25">
      <c r="A12" s="111"/>
      <c r="B12" s="112"/>
      <c r="C12" s="32">
        <v>45</v>
      </c>
      <c r="D12" s="59">
        <v>117228.98</v>
      </c>
      <c r="E12" s="34">
        <f t="shared" si="3"/>
        <v>120745.84939999999</v>
      </c>
      <c r="F12" s="35">
        <v>0</v>
      </c>
      <c r="G12" s="35">
        <f t="shared" si="0"/>
        <v>120745.84939999999</v>
      </c>
      <c r="H12" s="75">
        <v>0</v>
      </c>
      <c r="I12" s="36">
        <f t="shared" si="4"/>
        <v>122557.03714099998</v>
      </c>
      <c r="J12" s="37">
        <v>0</v>
      </c>
      <c r="K12" s="38">
        <f t="shared" si="1"/>
        <v>0</v>
      </c>
      <c r="L12" s="105">
        <v>0</v>
      </c>
      <c r="M12" s="106">
        <v>0</v>
      </c>
      <c r="N12" s="31"/>
      <c r="O12" s="80">
        <f t="shared" si="2"/>
        <v>0</v>
      </c>
    </row>
    <row r="13" spans="1:15" ht="15.75" x14ac:dyDescent="0.25">
      <c r="A13" s="111" t="s">
        <v>102</v>
      </c>
      <c r="B13" s="116" t="s">
        <v>159</v>
      </c>
      <c r="C13" s="32">
        <v>11</v>
      </c>
      <c r="D13" s="60">
        <v>0</v>
      </c>
      <c r="E13" s="34">
        <f t="shared" si="3"/>
        <v>0</v>
      </c>
      <c r="F13" s="35">
        <v>0</v>
      </c>
      <c r="G13" s="35">
        <f t="shared" si="0"/>
        <v>0</v>
      </c>
      <c r="H13" s="75">
        <v>0</v>
      </c>
      <c r="I13" s="36"/>
      <c r="J13" s="37">
        <v>0</v>
      </c>
      <c r="K13" s="38">
        <f t="shared" si="1"/>
        <v>0</v>
      </c>
      <c r="L13" s="105">
        <v>0</v>
      </c>
      <c r="M13" s="106">
        <v>0</v>
      </c>
      <c r="N13" s="31"/>
      <c r="O13" s="80">
        <f t="shared" si="2"/>
        <v>0</v>
      </c>
    </row>
    <row r="14" spans="1:15" ht="15.75" x14ac:dyDescent="0.25">
      <c r="A14" s="111"/>
      <c r="B14" s="116"/>
      <c r="C14" s="32">
        <v>45</v>
      </c>
      <c r="D14" s="59">
        <v>70491.39</v>
      </c>
      <c r="E14" s="34">
        <f t="shared" si="3"/>
        <v>72606.131699999998</v>
      </c>
      <c r="F14" s="35">
        <v>0</v>
      </c>
      <c r="G14" s="35">
        <f t="shared" si="0"/>
        <v>72606.131699999998</v>
      </c>
      <c r="H14" s="75">
        <v>0</v>
      </c>
      <c r="I14" s="36">
        <f t="shared" si="4"/>
        <v>73695.22367549999</v>
      </c>
      <c r="J14" s="37">
        <v>0</v>
      </c>
      <c r="K14" s="38">
        <f t="shared" si="1"/>
        <v>0</v>
      </c>
      <c r="L14" s="105">
        <v>0</v>
      </c>
      <c r="M14" s="106">
        <v>0</v>
      </c>
      <c r="N14" s="31"/>
      <c r="O14" s="80">
        <f t="shared" si="2"/>
        <v>0</v>
      </c>
    </row>
    <row r="15" spans="1:15" ht="15.75" x14ac:dyDescent="0.25">
      <c r="A15" s="111" t="s">
        <v>104</v>
      </c>
      <c r="B15" s="116" t="s">
        <v>160</v>
      </c>
      <c r="C15" s="32">
        <v>11</v>
      </c>
      <c r="D15" s="59">
        <v>0</v>
      </c>
      <c r="E15" s="34">
        <f t="shared" si="3"/>
        <v>0</v>
      </c>
      <c r="F15" s="35">
        <v>0</v>
      </c>
      <c r="G15" s="35">
        <f t="shared" si="0"/>
        <v>0</v>
      </c>
      <c r="H15" s="75">
        <v>0</v>
      </c>
      <c r="I15" s="36"/>
      <c r="J15" s="37">
        <v>0</v>
      </c>
      <c r="K15" s="38">
        <f t="shared" si="1"/>
        <v>0</v>
      </c>
      <c r="L15" s="105">
        <v>0</v>
      </c>
      <c r="M15" s="106">
        <v>0</v>
      </c>
      <c r="N15" s="31"/>
      <c r="O15" s="80">
        <f t="shared" si="2"/>
        <v>0</v>
      </c>
    </row>
    <row r="16" spans="1:15" ht="15.75" x14ac:dyDescent="0.25">
      <c r="A16" s="111"/>
      <c r="B16" s="116"/>
      <c r="C16" s="32">
        <v>45</v>
      </c>
      <c r="D16" s="59">
        <v>78525.73</v>
      </c>
      <c r="E16" s="34">
        <f t="shared" si="3"/>
        <v>80881.501900000003</v>
      </c>
      <c r="F16" s="35">
        <v>0</v>
      </c>
      <c r="G16" s="35">
        <f t="shared" si="0"/>
        <v>80881.501900000003</v>
      </c>
      <c r="H16" s="75">
        <v>0</v>
      </c>
      <c r="I16" s="36">
        <f t="shared" si="4"/>
        <v>82094.724428499991</v>
      </c>
      <c r="J16" s="37">
        <v>0</v>
      </c>
      <c r="K16" s="38">
        <f t="shared" si="1"/>
        <v>0</v>
      </c>
      <c r="L16" s="105">
        <v>0</v>
      </c>
      <c r="M16" s="106">
        <v>0</v>
      </c>
      <c r="N16" s="31"/>
      <c r="O16" s="80">
        <f t="shared" si="2"/>
        <v>0</v>
      </c>
    </row>
    <row r="17" spans="1:15" ht="15.75" x14ac:dyDescent="0.25">
      <c r="A17" s="111" t="s">
        <v>106</v>
      </c>
      <c r="B17" s="116" t="s">
        <v>161</v>
      </c>
      <c r="C17" s="32">
        <v>11</v>
      </c>
      <c r="D17" s="59">
        <v>0</v>
      </c>
      <c r="E17" s="34">
        <f t="shared" si="3"/>
        <v>0</v>
      </c>
      <c r="F17" s="35">
        <v>0</v>
      </c>
      <c r="G17" s="35">
        <f t="shared" si="0"/>
        <v>0</v>
      </c>
      <c r="H17" s="75">
        <v>0</v>
      </c>
      <c r="I17" s="36"/>
      <c r="J17" s="37">
        <v>0</v>
      </c>
      <c r="K17" s="38">
        <f t="shared" si="1"/>
        <v>0</v>
      </c>
      <c r="L17" s="105">
        <v>0</v>
      </c>
      <c r="M17" s="106">
        <v>0</v>
      </c>
      <c r="N17" s="31"/>
      <c r="O17" s="80">
        <f t="shared" si="2"/>
        <v>0</v>
      </c>
    </row>
    <row r="18" spans="1:15" ht="15.75" x14ac:dyDescent="0.25">
      <c r="A18" s="111"/>
      <c r="B18" s="116"/>
      <c r="C18" s="32">
        <v>45</v>
      </c>
      <c r="D18" s="60">
        <v>128022.75</v>
      </c>
      <c r="E18" s="34">
        <f t="shared" si="3"/>
        <v>131863.4325</v>
      </c>
      <c r="F18" s="35">
        <v>0</v>
      </c>
      <c r="G18" s="35">
        <f t="shared" si="0"/>
        <v>131863.4325</v>
      </c>
      <c r="H18" s="75">
        <v>0</v>
      </c>
      <c r="I18" s="36">
        <f t="shared" si="4"/>
        <v>133841.38398749998</v>
      </c>
      <c r="J18" s="37">
        <v>0</v>
      </c>
      <c r="K18" s="38">
        <f t="shared" si="1"/>
        <v>0</v>
      </c>
      <c r="L18" s="105">
        <v>0</v>
      </c>
      <c r="M18" s="106">
        <v>0</v>
      </c>
      <c r="N18" s="31"/>
      <c r="O18" s="80">
        <f t="shared" si="2"/>
        <v>0</v>
      </c>
    </row>
    <row r="19" spans="1:15" ht="15.75" customHeight="1" x14ac:dyDescent="0.25">
      <c r="A19" s="111" t="s">
        <v>108</v>
      </c>
      <c r="B19" s="112" t="s">
        <v>162</v>
      </c>
      <c r="C19" s="32">
        <v>11</v>
      </c>
      <c r="D19" s="59">
        <v>0</v>
      </c>
      <c r="E19" s="34">
        <f t="shared" si="3"/>
        <v>0</v>
      </c>
      <c r="F19" s="35">
        <v>0</v>
      </c>
      <c r="G19" s="35">
        <f t="shared" si="0"/>
        <v>0</v>
      </c>
      <c r="H19" s="75">
        <v>0</v>
      </c>
      <c r="I19" s="36"/>
      <c r="J19" s="37">
        <v>0</v>
      </c>
      <c r="K19" s="38">
        <f t="shared" si="1"/>
        <v>0</v>
      </c>
      <c r="L19" s="105">
        <v>0</v>
      </c>
      <c r="M19" s="106">
        <v>0</v>
      </c>
      <c r="N19" s="31"/>
      <c r="O19" s="80">
        <f t="shared" si="2"/>
        <v>0</v>
      </c>
    </row>
    <row r="20" spans="1:15" ht="15.75" x14ac:dyDescent="0.25">
      <c r="A20" s="111"/>
      <c r="B20" s="112"/>
      <c r="C20" s="32">
        <v>45</v>
      </c>
      <c r="D20" s="60">
        <v>190788.68</v>
      </c>
      <c r="E20" s="34">
        <f t="shared" si="3"/>
        <v>196512.34039999999</v>
      </c>
      <c r="F20" s="35">
        <v>0</v>
      </c>
      <c r="G20" s="35">
        <f t="shared" si="0"/>
        <v>196512.34039999999</v>
      </c>
      <c r="H20" s="75">
        <v>0</v>
      </c>
      <c r="I20" s="36">
        <f t="shared" si="4"/>
        <v>199460.02550599998</v>
      </c>
      <c r="J20" s="37">
        <v>0</v>
      </c>
      <c r="K20" s="38">
        <f t="shared" si="1"/>
        <v>0</v>
      </c>
      <c r="L20" s="105">
        <v>0</v>
      </c>
      <c r="M20" s="106">
        <v>0</v>
      </c>
      <c r="N20" s="31"/>
      <c r="O20" s="80">
        <f t="shared" si="2"/>
        <v>0</v>
      </c>
    </row>
    <row r="21" spans="1:15" ht="15.75" x14ac:dyDescent="0.25">
      <c r="A21" s="111" t="s">
        <v>110</v>
      </c>
      <c r="B21" s="116" t="s">
        <v>163</v>
      </c>
      <c r="C21" s="32">
        <v>11</v>
      </c>
      <c r="D21" s="59">
        <v>0</v>
      </c>
      <c r="E21" s="34">
        <f t="shared" si="3"/>
        <v>0</v>
      </c>
      <c r="F21" s="35">
        <v>0</v>
      </c>
      <c r="G21" s="35">
        <f t="shared" si="0"/>
        <v>0</v>
      </c>
      <c r="H21" s="75">
        <v>0</v>
      </c>
      <c r="I21" s="36"/>
      <c r="J21" s="37">
        <v>0</v>
      </c>
      <c r="K21" s="38">
        <f t="shared" si="1"/>
        <v>0</v>
      </c>
      <c r="L21" s="105">
        <v>0</v>
      </c>
      <c r="M21" s="106">
        <v>0</v>
      </c>
      <c r="N21" s="31"/>
      <c r="O21" s="80">
        <f t="shared" si="2"/>
        <v>0</v>
      </c>
    </row>
    <row r="22" spans="1:15" ht="15.75" x14ac:dyDescent="0.25">
      <c r="A22" s="111"/>
      <c r="B22" s="116"/>
      <c r="C22" s="32">
        <v>45</v>
      </c>
      <c r="D22" s="59">
        <v>94277.26</v>
      </c>
      <c r="E22" s="34">
        <f t="shared" si="3"/>
        <v>97105.577799999999</v>
      </c>
      <c r="F22" s="35">
        <v>0</v>
      </c>
      <c r="G22" s="35">
        <f t="shared" si="0"/>
        <v>97105.577799999999</v>
      </c>
      <c r="H22" s="75">
        <v>0</v>
      </c>
      <c r="I22" s="36">
        <f t="shared" si="4"/>
        <v>98562.161466999984</v>
      </c>
      <c r="J22" s="37">
        <v>0</v>
      </c>
      <c r="K22" s="38">
        <f t="shared" si="1"/>
        <v>0</v>
      </c>
      <c r="L22" s="105">
        <v>0</v>
      </c>
      <c r="M22" s="106">
        <v>0</v>
      </c>
      <c r="N22" s="31"/>
      <c r="O22" s="80">
        <f t="shared" si="2"/>
        <v>0</v>
      </c>
    </row>
    <row r="23" spans="1:15" ht="15.75" x14ac:dyDescent="0.25">
      <c r="A23" s="111" t="s">
        <v>112</v>
      </c>
      <c r="B23" s="121" t="s">
        <v>164</v>
      </c>
      <c r="C23" s="32">
        <v>11</v>
      </c>
      <c r="D23" s="59">
        <v>0</v>
      </c>
      <c r="E23" s="34">
        <f t="shared" si="3"/>
        <v>0</v>
      </c>
      <c r="F23" s="35">
        <v>0</v>
      </c>
      <c r="G23" s="35">
        <f t="shared" si="0"/>
        <v>0</v>
      </c>
      <c r="H23" s="75">
        <v>0</v>
      </c>
      <c r="I23" s="36"/>
      <c r="J23" s="37">
        <v>0</v>
      </c>
      <c r="K23" s="38">
        <f t="shared" si="1"/>
        <v>0</v>
      </c>
      <c r="L23" s="105">
        <v>0</v>
      </c>
      <c r="M23" s="106">
        <v>0</v>
      </c>
      <c r="N23" s="31"/>
      <c r="O23" s="80">
        <f t="shared" si="2"/>
        <v>0</v>
      </c>
    </row>
    <row r="24" spans="1:15" ht="15.75" x14ac:dyDescent="0.25">
      <c r="A24" s="111"/>
      <c r="B24" s="121"/>
      <c r="C24" s="32">
        <v>45</v>
      </c>
      <c r="D24" s="59">
        <v>81842.05</v>
      </c>
      <c r="E24" s="34">
        <f t="shared" si="3"/>
        <v>84297.311500000011</v>
      </c>
      <c r="F24" s="35">
        <v>0</v>
      </c>
      <c r="G24" s="35">
        <f t="shared" si="0"/>
        <v>84297.311500000011</v>
      </c>
      <c r="H24" s="75">
        <v>0</v>
      </c>
      <c r="I24" s="36">
        <f t="shared" si="4"/>
        <v>85561.771172499997</v>
      </c>
      <c r="J24" s="37">
        <v>0</v>
      </c>
      <c r="K24" s="38">
        <f t="shared" si="1"/>
        <v>0</v>
      </c>
      <c r="L24" s="105">
        <v>0</v>
      </c>
      <c r="M24" s="106">
        <v>0</v>
      </c>
      <c r="N24" s="31"/>
      <c r="O24" s="80">
        <f t="shared" si="2"/>
        <v>0</v>
      </c>
    </row>
    <row r="25" spans="1:15" ht="15.75" x14ac:dyDescent="0.25">
      <c r="A25" s="111" t="s">
        <v>114</v>
      </c>
      <c r="B25" s="112" t="s">
        <v>165</v>
      </c>
      <c r="C25" s="32">
        <v>11</v>
      </c>
      <c r="D25" s="59">
        <v>0</v>
      </c>
      <c r="E25" s="34">
        <v>0</v>
      </c>
      <c r="F25" s="35">
        <v>88000</v>
      </c>
      <c r="G25" s="35">
        <f t="shared" si="0"/>
        <v>88000</v>
      </c>
      <c r="H25" s="75">
        <v>0</v>
      </c>
      <c r="I25" s="36"/>
      <c r="J25" s="37">
        <v>88000</v>
      </c>
      <c r="K25" s="37">
        <v>88000</v>
      </c>
      <c r="L25" s="105">
        <v>0</v>
      </c>
      <c r="M25" s="106">
        <v>88000</v>
      </c>
      <c r="N25" s="31"/>
      <c r="O25" s="80">
        <f t="shared" si="2"/>
        <v>88000</v>
      </c>
    </row>
    <row r="26" spans="1:15" ht="15.75" x14ac:dyDescent="0.25">
      <c r="A26" s="111"/>
      <c r="B26" s="112"/>
      <c r="C26" s="32">
        <v>45</v>
      </c>
      <c r="D26" s="59">
        <v>111473.86</v>
      </c>
      <c r="E26" s="34">
        <f t="shared" si="3"/>
        <v>114818.07580000001</v>
      </c>
      <c r="F26" s="35">
        <v>0</v>
      </c>
      <c r="G26" s="35">
        <f t="shared" si="0"/>
        <v>114818.07580000001</v>
      </c>
      <c r="H26" s="75">
        <v>0</v>
      </c>
      <c r="I26" s="36">
        <f t="shared" si="4"/>
        <v>116540.34693699999</v>
      </c>
      <c r="J26" s="37">
        <v>0</v>
      </c>
      <c r="K26" s="38">
        <f t="shared" si="1"/>
        <v>0</v>
      </c>
      <c r="L26" s="105">
        <v>0</v>
      </c>
      <c r="M26" s="106">
        <v>0</v>
      </c>
      <c r="N26" s="31"/>
      <c r="O26" s="80">
        <f t="shared" si="2"/>
        <v>0</v>
      </c>
    </row>
    <row r="27" spans="1:15" ht="15.75" x14ac:dyDescent="0.25">
      <c r="A27" s="111" t="s">
        <v>116</v>
      </c>
      <c r="B27" s="116" t="s">
        <v>166</v>
      </c>
      <c r="C27" s="32">
        <v>11</v>
      </c>
      <c r="D27" s="58">
        <v>0</v>
      </c>
      <c r="E27" s="34">
        <f t="shared" si="3"/>
        <v>0</v>
      </c>
      <c r="F27" s="35">
        <v>0</v>
      </c>
      <c r="G27" s="35">
        <f t="shared" si="0"/>
        <v>0</v>
      </c>
      <c r="H27" s="75">
        <v>0</v>
      </c>
      <c r="I27" s="36"/>
      <c r="J27" s="37">
        <v>0</v>
      </c>
      <c r="K27" s="38">
        <f t="shared" si="1"/>
        <v>0</v>
      </c>
      <c r="L27" s="105">
        <v>0</v>
      </c>
      <c r="M27" s="106">
        <v>0</v>
      </c>
      <c r="N27" s="31"/>
      <c r="O27" s="80">
        <f t="shared" si="2"/>
        <v>0</v>
      </c>
    </row>
    <row r="28" spans="1:15" ht="15.75" x14ac:dyDescent="0.25">
      <c r="A28" s="111"/>
      <c r="B28" s="116"/>
      <c r="C28" s="32">
        <v>45</v>
      </c>
      <c r="D28" s="59">
        <v>116623.12</v>
      </c>
      <c r="E28" s="34">
        <f t="shared" si="3"/>
        <v>120121.81359999999</v>
      </c>
      <c r="F28" s="35">
        <v>0</v>
      </c>
      <c r="G28" s="35">
        <f t="shared" si="0"/>
        <v>120121.81359999999</v>
      </c>
      <c r="H28" s="75">
        <v>0</v>
      </c>
      <c r="I28" s="36">
        <f t="shared" si="4"/>
        <v>121923.64080399998</v>
      </c>
      <c r="J28" s="37">
        <v>0</v>
      </c>
      <c r="K28" s="38">
        <f t="shared" si="1"/>
        <v>0</v>
      </c>
      <c r="L28" s="105">
        <v>0</v>
      </c>
      <c r="M28" s="106">
        <v>0</v>
      </c>
      <c r="N28" s="31"/>
      <c r="O28" s="80">
        <f t="shared" si="2"/>
        <v>0</v>
      </c>
    </row>
    <row r="29" spans="1:15" ht="15.75" x14ac:dyDescent="0.25">
      <c r="A29" s="111" t="s">
        <v>118</v>
      </c>
      <c r="B29" s="116" t="s">
        <v>167</v>
      </c>
      <c r="C29" s="32">
        <v>11</v>
      </c>
      <c r="D29" s="58">
        <v>0</v>
      </c>
      <c r="E29" s="34">
        <f t="shared" si="3"/>
        <v>0</v>
      </c>
      <c r="F29" s="35">
        <v>0</v>
      </c>
      <c r="G29" s="35">
        <f t="shared" si="0"/>
        <v>0</v>
      </c>
      <c r="H29" s="75">
        <v>0</v>
      </c>
      <c r="I29" s="36"/>
      <c r="J29" s="37">
        <v>0</v>
      </c>
      <c r="K29" s="38">
        <f t="shared" si="1"/>
        <v>0</v>
      </c>
      <c r="L29" s="105">
        <v>0</v>
      </c>
      <c r="M29" s="106">
        <v>0</v>
      </c>
      <c r="N29" s="31"/>
      <c r="O29" s="80">
        <f t="shared" si="2"/>
        <v>0</v>
      </c>
    </row>
    <row r="30" spans="1:15" ht="15.75" x14ac:dyDescent="0.25">
      <c r="A30" s="111"/>
      <c r="B30" s="116"/>
      <c r="C30" s="32">
        <v>45</v>
      </c>
      <c r="D30" s="59">
        <v>53455.24</v>
      </c>
      <c r="E30" s="34">
        <f t="shared" si="3"/>
        <v>55058.897199999999</v>
      </c>
      <c r="F30" s="35">
        <v>0</v>
      </c>
      <c r="G30" s="35">
        <f t="shared" si="0"/>
        <v>55058.897199999999</v>
      </c>
      <c r="H30" s="75">
        <v>0</v>
      </c>
      <c r="I30" s="36">
        <f t="shared" si="4"/>
        <v>55884.780657999996</v>
      </c>
      <c r="J30" s="37">
        <v>0</v>
      </c>
      <c r="K30" s="38">
        <f t="shared" si="1"/>
        <v>0</v>
      </c>
      <c r="L30" s="105">
        <v>0</v>
      </c>
      <c r="M30" s="106">
        <v>0</v>
      </c>
      <c r="N30" s="31"/>
      <c r="O30" s="80">
        <f t="shared" si="2"/>
        <v>0</v>
      </c>
    </row>
    <row r="31" spans="1:15" ht="15.75" x14ac:dyDescent="0.25">
      <c r="A31" s="111" t="s">
        <v>120</v>
      </c>
      <c r="B31" s="121" t="s">
        <v>168</v>
      </c>
      <c r="C31" s="32">
        <v>11</v>
      </c>
      <c r="D31" s="61">
        <v>0</v>
      </c>
      <c r="E31" s="34">
        <f t="shared" si="3"/>
        <v>0</v>
      </c>
      <c r="F31" s="35">
        <v>0</v>
      </c>
      <c r="G31" s="35">
        <f t="shared" si="0"/>
        <v>0</v>
      </c>
      <c r="H31" s="75">
        <v>0</v>
      </c>
      <c r="I31" s="36"/>
      <c r="J31" s="37">
        <v>0</v>
      </c>
      <c r="K31" s="38">
        <f t="shared" si="1"/>
        <v>0</v>
      </c>
      <c r="L31" s="105">
        <v>0</v>
      </c>
      <c r="M31" s="106">
        <v>0</v>
      </c>
      <c r="N31" s="31"/>
      <c r="O31" s="80">
        <f t="shared" si="2"/>
        <v>0</v>
      </c>
    </row>
    <row r="32" spans="1:15" ht="15.75" x14ac:dyDescent="0.25">
      <c r="A32" s="111"/>
      <c r="B32" s="121"/>
      <c r="C32" s="32">
        <v>45</v>
      </c>
      <c r="D32" s="59">
        <v>113978.4</v>
      </c>
      <c r="E32" s="34">
        <f t="shared" si="3"/>
        <v>117397.75199999999</v>
      </c>
      <c r="F32" s="35">
        <v>0</v>
      </c>
      <c r="G32" s="35">
        <f t="shared" si="0"/>
        <v>117397.75199999999</v>
      </c>
      <c r="H32" s="75">
        <v>0</v>
      </c>
      <c r="I32" s="36">
        <f t="shared" si="4"/>
        <v>119158.71827999999</v>
      </c>
      <c r="J32" s="37">
        <v>0</v>
      </c>
      <c r="K32" s="38">
        <f t="shared" si="1"/>
        <v>0</v>
      </c>
      <c r="L32" s="105">
        <v>0</v>
      </c>
      <c r="M32" s="106">
        <v>0</v>
      </c>
      <c r="N32" s="31"/>
      <c r="O32" s="80">
        <f t="shared" si="2"/>
        <v>0</v>
      </c>
    </row>
    <row r="33" spans="1:15" ht="15.75" customHeight="1" x14ac:dyDescent="0.25">
      <c r="A33" s="111" t="s">
        <v>122</v>
      </c>
      <c r="B33" s="112" t="s">
        <v>169</v>
      </c>
      <c r="C33" s="32">
        <v>11</v>
      </c>
      <c r="D33" s="58">
        <v>0</v>
      </c>
      <c r="E33" s="34">
        <f t="shared" si="3"/>
        <v>0</v>
      </c>
      <c r="F33" s="35">
        <v>0</v>
      </c>
      <c r="G33" s="35">
        <f t="shared" si="0"/>
        <v>0</v>
      </c>
      <c r="H33" s="75">
        <v>0</v>
      </c>
      <c r="I33" s="36"/>
      <c r="J33" s="37">
        <v>0</v>
      </c>
      <c r="K33" s="38">
        <f t="shared" si="1"/>
        <v>0</v>
      </c>
      <c r="L33" s="105">
        <v>0</v>
      </c>
      <c r="M33" s="106">
        <v>0</v>
      </c>
      <c r="N33" s="31"/>
      <c r="O33" s="80">
        <f t="shared" si="2"/>
        <v>0</v>
      </c>
    </row>
    <row r="34" spans="1:15" ht="15.75" x14ac:dyDescent="0.25">
      <c r="A34" s="111"/>
      <c r="B34" s="112"/>
      <c r="C34" s="32">
        <v>45</v>
      </c>
      <c r="D34" s="59">
        <v>112000.97</v>
      </c>
      <c r="E34" s="34">
        <f t="shared" si="3"/>
        <v>115360.9991</v>
      </c>
      <c r="F34" s="35">
        <v>0</v>
      </c>
      <c r="G34" s="35">
        <f t="shared" si="0"/>
        <v>115360.9991</v>
      </c>
      <c r="H34" s="75">
        <v>0</v>
      </c>
      <c r="I34" s="36">
        <f t="shared" si="4"/>
        <v>117091.41408649999</v>
      </c>
      <c r="J34" s="37">
        <v>0</v>
      </c>
      <c r="K34" s="38">
        <f t="shared" si="1"/>
        <v>0</v>
      </c>
      <c r="L34" s="105">
        <v>0</v>
      </c>
      <c r="M34" s="106">
        <v>0</v>
      </c>
      <c r="N34" s="31"/>
      <c r="O34" s="80">
        <f t="shared" si="2"/>
        <v>0</v>
      </c>
    </row>
    <row r="35" spans="1:15" ht="15.75" x14ac:dyDescent="0.25">
      <c r="A35" s="111" t="s">
        <v>124</v>
      </c>
      <c r="B35" s="121" t="s">
        <v>170</v>
      </c>
      <c r="C35" s="32">
        <v>11</v>
      </c>
      <c r="D35" s="61">
        <v>0</v>
      </c>
      <c r="E35" s="34">
        <f t="shared" si="3"/>
        <v>0</v>
      </c>
      <c r="F35" s="35">
        <v>0</v>
      </c>
      <c r="G35" s="35">
        <f t="shared" si="0"/>
        <v>0</v>
      </c>
      <c r="H35" s="75">
        <v>0</v>
      </c>
      <c r="I35" s="36"/>
      <c r="J35" s="37">
        <v>0</v>
      </c>
      <c r="K35" s="38">
        <f t="shared" si="1"/>
        <v>0</v>
      </c>
      <c r="L35" s="105">
        <v>0</v>
      </c>
      <c r="M35" s="106">
        <v>0</v>
      </c>
      <c r="N35" s="31"/>
      <c r="O35" s="80">
        <f t="shared" si="2"/>
        <v>0</v>
      </c>
    </row>
    <row r="36" spans="1:15" ht="15.75" x14ac:dyDescent="0.25">
      <c r="A36" s="111"/>
      <c r="B36" s="121"/>
      <c r="C36" s="32">
        <v>45</v>
      </c>
      <c r="D36" s="59">
        <v>121028.28</v>
      </c>
      <c r="E36" s="34">
        <f t="shared" si="3"/>
        <v>124659.1284</v>
      </c>
      <c r="F36" s="35">
        <v>0</v>
      </c>
      <c r="G36" s="35">
        <f t="shared" si="0"/>
        <v>124659.1284</v>
      </c>
      <c r="H36" s="75">
        <v>0</v>
      </c>
      <c r="I36" s="36">
        <f t="shared" si="4"/>
        <v>126529.01532599999</v>
      </c>
      <c r="J36" s="37">
        <v>0</v>
      </c>
      <c r="K36" s="38">
        <f t="shared" si="1"/>
        <v>0</v>
      </c>
      <c r="L36" s="105">
        <v>0</v>
      </c>
      <c r="M36" s="106">
        <v>0</v>
      </c>
      <c r="N36" s="31"/>
      <c r="O36" s="80">
        <f t="shared" si="2"/>
        <v>0</v>
      </c>
    </row>
    <row r="37" spans="1:15" ht="15.75" x14ac:dyDescent="0.25">
      <c r="A37" s="111" t="s">
        <v>126</v>
      </c>
      <c r="B37" s="121" t="s">
        <v>171</v>
      </c>
      <c r="C37" s="32">
        <v>11</v>
      </c>
      <c r="D37" s="61">
        <v>0</v>
      </c>
      <c r="E37" s="34">
        <f t="shared" si="3"/>
        <v>0</v>
      </c>
      <c r="F37" s="35">
        <v>0</v>
      </c>
      <c r="G37" s="35">
        <f t="shared" si="0"/>
        <v>0</v>
      </c>
      <c r="H37" s="75">
        <v>0</v>
      </c>
      <c r="I37" s="36"/>
      <c r="J37" s="37">
        <v>0</v>
      </c>
      <c r="K37" s="38">
        <f t="shared" si="1"/>
        <v>0</v>
      </c>
      <c r="L37" s="105">
        <v>0</v>
      </c>
      <c r="M37" s="106">
        <v>0</v>
      </c>
      <c r="N37" s="31"/>
      <c r="O37" s="80">
        <f t="shared" si="2"/>
        <v>0</v>
      </c>
    </row>
    <row r="38" spans="1:15" ht="15.75" x14ac:dyDescent="0.25">
      <c r="A38" s="111"/>
      <c r="B38" s="121" t="s">
        <v>172</v>
      </c>
      <c r="C38" s="32">
        <v>45</v>
      </c>
      <c r="D38" s="59">
        <v>97406.54</v>
      </c>
      <c r="E38" s="34">
        <f t="shared" si="3"/>
        <v>100328.7362</v>
      </c>
      <c r="F38" s="35">
        <v>0</v>
      </c>
      <c r="G38" s="35">
        <f t="shared" si="0"/>
        <v>100328.7362</v>
      </c>
      <c r="H38" s="75">
        <v>0</v>
      </c>
      <c r="I38" s="36">
        <f t="shared" si="4"/>
        <v>101833.66724299999</v>
      </c>
      <c r="J38" s="37">
        <v>0</v>
      </c>
      <c r="K38" s="38">
        <f t="shared" si="1"/>
        <v>0</v>
      </c>
      <c r="L38" s="105">
        <v>0</v>
      </c>
      <c r="M38" s="106">
        <v>0</v>
      </c>
      <c r="N38" s="31"/>
      <c r="O38" s="80">
        <f t="shared" si="2"/>
        <v>0</v>
      </c>
    </row>
    <row r="39" spans="1:15" ht="15.75" x14ac:dyDescent="0.25">
      <c r="A39" s="111" t="s">
        <v>128</v>
      </c>
      <c r="B39" s="116" t="s">
        <v>173</v>
      </c>
      <c r="C39" s="32">
        <v>11</v>
      </c>
      <c r="D39" s="58">
        <v>0</v>
      </c>
      <c r="E39" s="34">
        <f t="shared" si="3"/>
        <v>0</v>
      </c>
      <c r="F39" s="35">
        <v>0</v>
      </c>
      <c r="G39" s="35">
        <f t="shared" si="0"/>
        <v>0</v>
      </c>
      <c r="H39" s="75">
        <v>0</v>
      </c>
      <c r="I39" s="36"/>
      <c r="J39" s="37">
        <v>0</v>
      </c>
      <c r="K39" s="38">
        <f t="shared" si="1"/>
        <v>0</v>
      </c>
      <c r="L39" s="105">
        <v>0</v>
      </c>
      <c r="M39" s="106">
        <v>0</v>
      </c>
      <c r="N39" s="31"/>
      <c r="O39" s="80">
        <f t="shared" si="2"/>
        <v>0</v>
      </c>
    </row>
    <row r="40" spans="1:15" ht="15.75" x14ac:dyDescent="0.25">
      <c r="A40" s="111"/>
      <c r="B40" s="116"/>
      <c r="C40" s="32">
        <v>45</v>
      </c>
      <c r="D40" s="59">
        <v>119398.66</v>
      </c>
      <c r="E40" s="34">
        <f t="shared" si="3"/>
        <v>122980.6198</v>
      </c>
      <c r="F40" s="35">
        <v>0</v>
      </c>
      <c r="G40" s="35">
        <f t="shared" si="0"/>
        <v>122980.6198</v>
      </c>
      <c r="H40" s="75">
        <v>0</v>
      </c>
      <c r="I40" s="36">
        <f t="shared" si="4"/>
        <v>124825.32909699999</v>
      </c>
      <c r="J40" s="37">
        <v>0</v>
      </c>
      <c r="K40" s="38">
        <f t="shared" si="1"/>
        <v>0</v>
      </c>
      <c r="L40" s="105">
        <v>0</v>
      </c>
      <c r="M40" s="106">
        <v>0</v>
      </c>
      <c r="N40" s="31"/>
      <c r="O40" s="80">
        <f t="shared" si="2"/>
        <v>0</v>
      </c>
    </row>
    <row r="41" spans="1:15" ht="15.75" x14ac:dyDescent="0.25">
      <c r="A41" s="111" t="s">
        <v>130</v>
      </c>
      <c r="B41" s="116" t="s">
        <v>174</v>
      </c>
      <c r="C41" s="32">
        <v>11</v>
      </c>
      <c r="D41" s="58">
        <v>0</v>
      </c>
      <c r="E41" s="34">
        <f t="shared" si="3"/>
        <v>0</v>
      </c>
      <c r="F41" s="35">
        <v>56090</v>
      </c>
      <c r="G41" s="35">
        <f t="shared" si="0"/>
        <v>56090</v>
      </c>
      <c r="H41" s="75">
        <v>0</v>
      </c>
      <c r="I41" s="36"/>
      <c r="J41" s="37">
        <v>55427</v>
      </c>
      <c r="K41" s="38">
        <f t="shared" si="1"/>
        <v>55427</v>
      </c>
      <c r="L41" s="105">
        <v>0</v>
      </c>
      <c r="M41" s="106">
        <v>0</v>
      </c>
      <c r="N41" s="31"/>
      <c r="O41" s="80">
        <f t="shared" si="2"/>
        <v>0</v>
      </c>
    </row>
    <row r="42" spans="1:15" ht="15.75" x14ac:dyDescent="0.25">
      <c r="A42" s="111"/>
      <c r="B42" s="116"/>
      <c r="C42" s="32">
        <v>45</v>
      </c>
      <c r="D42" s="59">
        <v>144297.87</v>
      </c>
      <c r="E42" s="34">
        <f t="shared" si="3"/>
        <v>148626.80609999999</v>
      </c>
      <c r="F42" s="35">
        <v>0</v>
      </c>
      <c r="G42" s="35">
        <f t="shared" si="0"/>
        <v>148626.80609999999</v>
      </c>
      <c r="H42" s="75">
        <v>0</v>
      </c>
      <c r="I42" s="36">
        <f t="shared" si="4"/>
        <v>150856.20819149996</v>
      </c>
      <c r="J42" s="37">
        <v>0</v>
      </c>
      <c r="K42" s="38">
        <f t="shared" si="1"/>
        <v>0</v>
      </c>
      <c r="L42" s="105">
        <v>0</v>
      </c>
      <c r="M42" s="106">
        <v>0</v>
      </c>
      <c r="N42" s="31"/>
      <c r="O42" s="80">
        <f t="shared" si="2"/>
        <v>0</v>
      </c>
    </row>
    <row r="43" spans="1:15" ht="15.75" x14ac:dyDescent="0.25">
      <c r="A43" s="111" t="s">
        <v>132</v>
      </c>
      <c r="B43" s="116" t="s">
        <v>175</v>
      </c>
      <c r="C43" s="32">
        <v>11</v>
      </c>
      <c r="D43" s="58">
        <v>0</v>
      </c>
      <c r="E43" s="34">
        <f t="shared" si="3"/>
        <v>0</v>
      </c>
      <c r="F43" s="35">
        <v>0</v>
      </c>
      <c r="G43" s="35">
        <f t="shared" si="0"/>
        <v>0</v>
      </c>
      <c r="H43" s="75">
        <v>0</v>
      </c>
      <c r="I43" s="36"/>
      <c r="J43" s="37">
        <v>0</v>
      </c>
      <c r="K43" s="38">
        <f t="shared" si="1"/>
        <v>0</v>
      </c>
      <c r="L43" s="105">
        <v>0</v>
      </c>
      <c r="M43" s="106">
        <v>0</v>
      </c>
      <c r="N43" s="31"/>
      <c r="O43" s="80">
        <f t="shared" si="2"/>
        <v>0</v>
      </c>
    </row>
    <row r="44" spans="1:15" ht="15.75" x14ac:dyDescent="0.25">
      <c r="A44" s="111"/>
      <c r="B44" s="116"/>
      <c r="C44" s="32">
        <v>45</v>
      </c>
      <c r="D44" s="59">
        <v>255162</v>
      </c>
      <c r="E44" s="34">
        <f t="shared" si="3"/>
        <v>262816.86</v>
      </c>
      <c r="F44" s="35">
        <v>0</v>
      </c>
      <c r="G44" s="35">
        <f t="shared" si="0"/>
        <v>262816.86</v>
      </c>
      <c r="H44" s="75">
        <v>0</v>
      </c>
      <c r="I44" s="36">
        <f t="shared" si="4"/>
        <v>266759.11289999995</v>
      </c>
      <c r="J44" s="37">
        <v>0</v>
      </c>
      <c r="K44" s="38">
        <f t="shared" si="1"/>
        <v>0</v>
      </c>
      <c r="L44" s="105">
        <v>0</v>
      </c>
      <c r="M44" s="106">
        <v>0</v>
      </c>
      <c r="N44" s="31"/>
      <c r="O44" s="80">
        <f t="shared" si="2"/>
        <v>0</v>
      </c>
    </row>
    <row r="45" spans="1:15" ht="15.75" x14ac:dyDescent="0.25">
      <c r="A45" s="111" t="s">
        <v>134</v>
      </c>
      <c r="B45" s="116" t="s">
        <v>187</v>
      </c>
      <c r="C45" s="32">
        <v>11</v>
      </c>
      <c r="D45" s="59">
        <v>0</v>
      </c>
      <c r="E45" s="34">
        <f t="shared" si="3"/>
        <v>0</v>
      </c>
      <c r="F45" s="35">
        <v>0</v>
      </c>
      <c r="G45" s="35">
        <f t="shared" si="0"/>
        <v>0</v>
      </c>
      <c r="H45" s="75">
        <v>0</v>
      </c>
      <c r="I45" s="36"/>
      <c r="J45" s="37">
        <v>0</v>
      </c>
      <c r="K45" s="38">
        <f t="shared" si="1"/>
        <v>0</v>
      </c>
      <c r="L45" s="105">
        <v>0</v>
      </c>
      <c r="M45" s="106">
        <v>0</v>
      </c>
      <c r="N45" s="31"/>
      <c r="O45" s="80">
        <f t="shared" si="2"/>
        <v>0</v>
      </c>
    </row>
    <row r="46" spans="1:15" ht="15.75" x14ac:dyDescent="0.25">
      <c r="A46" s="111"/>
      <c r="B46" s="116"/>
      <c r="C46" s="32">
        <v>45</v>
      </c>
      <c r="D46" s="59">
        <v>66500</v>
      </c>
      <c r="E46" s="34">
        <f t="shared" si="3"/>
        <v>68495</v>
      </c>
      <c r="F46" s="35">
        <v>0</v>
      </c>
      <c r="G46" s="35">
        <f t="shared" si="0"/>
        <v>68495</v>
      </c>
      <c r="H46" s="75">
        <v>0</v>
      </c>
      <c r="I46" s="36"/>
      <c r="J46" s="37">
        <v>0</v>
      </c>
      <c r="K46" s="38">
        <f t="shared" si="1"/>
        <v>0</v>
      </c>
      <c r="L46" s="105">
        <v>0</v>
      </c>
      <c r="M46" s="106">
        <v>0</v>
      </c>
      <c r="N46" s="31"/>
      <c r="O46" s="80">
        <f t="shared" si="2"/>
        <v>0</v>
      </c>
    </row>
    <row r="47" spans="1:15" ht="15.75" x14ac:dyDescent="0.25">
      <c r="A47" s="111" t="s">
        <v>136</v>
      </c>
      <c r="B47" s="116" t="s">
        <v>176</v>
      </c>
      <c r="C47" s="32">
        <v>11</v>
      </c>
      <c r="D47" s="58"/>
      <c r="E47" s="34">
        <f t="shared" si="3"/>
        <v>0</v>
      </c>
      <c r="F47" s="35"/>
      <c r="G47" s="35"/>
      <c r="H47" s="75"/>
      <c r="I47" s="36"/>
      <c r="J47" s="37"/>
      <c r="K47" s="38"/>
      <c r="L47" s="39"/>
      <c r="M47" s="31"/>
      <c r="N47" s="31"/>
      <c r="O47" s="80"/>
    </row>
    <row r="48" spans="1:15" ht="15.75" x14ac:dyDescent="0.25">
      <c r="A48" s="111"/>
      <c r="B48" s="116"/>
      <c r="C48" s="32">
        <v>45</v>
      </c>
      <c r="D48" s="58">
        <v>370076.63</v>
      </c>
      <c r="E48" s="34">
        <f t="shared" si="3"/>
        <v>381178.9289</v>
      </c>
      <c r="F48" s="35"/>
      <c r="G48" s="35"/>
      <c r="H48" s="75"/>
      <c r="I48" s="36">
        <f t="shared" si="4"/>
        <v>386896.61283349997</v>
      </c>
      <c r="J48" s="37"/>
      <c r="K48" s="38"/>
      <c r="L48" s="39"/>
      <c r="M48" s="31"/>
      <c r="N48" s="31"/>
      <c r="O48" s="80"/>
    </row>
    <row r="49" spans="1:15" ht="15.75" customHeight="1" x14ac:dyDescent="0.25">
      <c r="A49" s="111" t="s">
        <v>138</v>
      </c>
      <c r="B49" s="112" t="s">
        <v>177</v>
      </c>
      <c r="C49" s="32">
        <v>11</v>
      </c>
      <c r="D49" s="58"/>
      <c r="E49" s="34">
        <f t="shared" si="3"/>
        <v>0</v>
      </c>
      <c r="F49" s="35"/>
      <c r="G49" s="35"/>
      <c r="H49" s="75"/>
      <c r="I49" s="36"/>
      <c r="J49" s="37"/>
      <c r="K49" s="38"/>
      <c r="L49" s="39"/>
      <c r="M49" s="31"/>
      <c r="N49" s="31"/>
      <c r="O49" s="80"/>
    </row>
    <row r="50" spans="1:15" ht="16.5" thickBot="1" x14ac:dyDescent="0.3">
      <c r="A50" s="119"/>
      <c r="B50" s="120"/>
      <c r="C50" s="62">
        <v>45</v>
      </c>
      <c r="D50" s="63">
        <v>86269.83</v>
      </c>
      <c r="E50" s="44">
        <f t="shared" si="3"/>
        <v>88857.924899999998</v>
      </c>
      <c r="F50" s="45"/>
      <c r="G50" s="45"/>
      <c r="H50" s="76"/>
      <c r="I50" s="46">
        <f t="shared" si="4"/>
        <v>90190.793773499987</v>
      </c>
      <c r="J50" s="47"/>
      <c r="K50" s="48"/>
      <c r="L50" s="49"/>
      <c r="M50" s="50"/>
      <c r="N50" s="50"/>
      <c r="O50" s="81"/>
    </row>
    <row r="51" spans="1:15" ht="15.75" x14ac:dyDescent="0.25">
      <c r="C51" s="104"/>
      <c r="D51" s="1"/>
      <c r="E51" s="1"/>
    </row>
    <row r="52" spans="1:15" ht="15.75" x14ac:dyDescent="0.25">
      <c r="C52" s="57"/>
      <c r="D52" s="1"/>
      <c r="F52" s="1"/>
    </row>
    <row r="53" spans="1:15" x14ac:dyDescent="0.25">
      <c r="B53" s="2" t="s">
        <v>152</v>
      </c>
      <c r="D53" s="1"/>
    </row>
    <row r="54" spans="1:15" x14ac:dyDescent="0.25">
      <c r="B54" t="s">
        <v>153</v>
      </c>
    </row>
  </sheetData>
  <mergeCells count="49"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7:A8"/>
    <mergeCell ref="B7:B8"/>
    <mergeCell ref="E3:G3"/>
    <mergeCell ref="H3:K3"/>
    <mergeCell ref="L3:O3"/>
    <mergeCell ref="A5:A6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Upravni odjeli </vt:lpstr>
      <vt:lpstr>Osnovne škole</vt:lpstr>
      <vt:lpstr>Srednje škole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2023-09-27T07:51:09Z</dcterms:modified>
</cp:coreProperties>
</file>