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560" windowHeight="9510" tabRatio="762" firstSheet="1" activeTab="9"/>
  </bookViews>
  <sheets>
    <sheet name="Osnovne škole " sheetId="10" r:id="rId1"/>
    <sheet name="Srednje škole" sheetId="11" r:id="rId2"/>
    <sheet name="Narodni muzej" sheetId="13" r:id="rId3"/>
    <sheet name="Kazalište lutaka" sheetId="14" r:id="rId4"/>
    <sheet name="Zdravstvo" sheetId="15" r:id="rId5"/>
    <sheet name="Natura Jadera" sheetId="16" r:id="rId6"/>
    <sheet name="Zavod za prost.uređenje" sheetId="17" r:id="rId7"/>
    <sheet name="Inovacija" sheetId="18" r:id="rId8"/>
    <sheet name="AGGRA" sheetId="19" r:id="rId9"/>
    <sheet name="Zadra nova" sheetId="20" r:id="rId10"/>
  </sheets>
  <calcPr calcId="152511"/>
</workbook>
</file>

<file path=xl/calcChain.xml><?xml version="1.0" encoding="utf-8"?>
<calcChain xmlns="http://schemas.openxmlformats.org/spreadsheetml/2006/main">
  <c r="I50" i="11" l="1"/>
  <c r="I58" i="10"/>
  <c r="I61" i="10" l="1"/>
  <c r="I62" i="10"/>
  <c r="I59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4" i="10" s="1"/>
  <c r="I6" i="10"/>
  <c r="I65" i="10" s="1"/>
  <c r="H5" i="13"/>
  <c r="H5" i="14"/>
  <c r="H6" i="16"/>
  <c r="H7" i="16"/>
  <c r="H8" i="16"/>
  <c r="H6" i="20"/>
  <c r="H6" i="18"/>
  <c r="H23" i="15" l="1"/>
  <c r="H5" i="20" l="1"/>
  <c r="H5" i="19"/>
  <c r="H5" i="18"/>
  <c r="H5" i="17"/>
  <c r="H5" i="16"/>
  <c r="H17" i="15" l="1"/>
  <c r="H21" i="15"/>
  <c r="H19" i="15"/>
  <c r="H11" i="15"/>
  <c r="H9" i="15"/>
  <c r="H7" i="15"/>
  <c r="H5" i="15"/>
  <c r="I7" i="11" l="1"/>
  <c r="I8" i="11"/>
  <c r="I9" i="11"/>
  <c r="I10" i="11"/>
  <c r="I11" i="11"/>
  <c r="I12" i="11"/>
  <c r="I13" i="11"/>
  <c r="I14" i="11"/>
  <c r="I15" i="11"/>
  <c r="I16" i="11"/>
  <c r="I17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1" i="11"/>
  <c r="I42" i="11"/>
  <c r="I43" i="11"/>
  <c r="I44" i="11"/>
  <c r="I45" i="11"/>
  <c r="I46" i="11"/>
  <c r="I47" i="11"/>
  <c r="I6" i="11"/>
  <c r="I52" i="11" l="1"/>
  <c r="G18" i="11"/>
  <c r="G40" i="11"/>
  <c r="I40" i="11" s="1"/>
  <c r="I18" i="11" l="1"/>
  <c r="I53" i="11" s="1"/>
</calcChain>
</file>

<file path=xl/sharedStrings.xml><?xml version="1.0" encoding="utf-8"?>
<sst xmlns="http://schemas.openxmlformats.org/spreadsheetml/2006/main" count="245" uniqueCount="124">
  <si>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</si>
  <si>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</si>
  <si>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</si>
  <si>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</si>
  <si>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</si>
  <si>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</si>
  <si>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</si>
  <si>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</si>
  <si>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</si>
  <si>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</si>
  <si>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</si>
  <si>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</si>
  <si>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</si>
  <si>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</si>
  <si>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</si>
  <si>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</si>
  <si>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</si>
  <si>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</si>
  <si>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</si>
  <si>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Narodni muzej</t>
  </si>
  <si>
    <t>Kazalište lutaka</t>
  </si>
  <si>
    <t>Naziv</t>
  </si>
  <si>
    <t>Izvor</t>
  </si>
  <si>
    <t>Osnovna škola Benkovac</t>
  </si>
  <si>
    <t>Osnovna škola Radića Bibinje</t>
  </si>
  <si>
    <t>Osnovna škola Biograd na moru</t>
  </si>
  <si>
    <t>Osnovna škola Galovac</t>
  </si>
  <si>
    <t>OŠ Nikole Tesle Gračac</t>
  </si>
  <si>
    <t>OŠ Petar Zoranić Jasenice</t>
  </si>
  <si>
    <t xml:space="preserve">OŠ I.G.Kovačića Lišane Ostrovičke </t>
  </si>
  <si>
    <t>OŠ Vladimir Nazor Neviđane</t>
  </si>
  <si>
    <t>OŠ Petra Zoranića Nin</t>
  </si>
  <si>
    <t>Osnovna škola Novigrad</t>
  </si>
  <si>
    <t>Osnovna škola Obrovac</t>
  </si>
  <si>
    <t>OŠ Jurja Dalmatinca Pag</t>
  </si>
  <si>
    <t>Osnovna škola Pakoštane</t>
  </si>
  <si>
    <t>Osnovna škola Franka Lisice Polača</t>
  </si>
  <si>
    <t>Osnovna škola Poličnik</t>
  </si>
  <si>
    <t>OŠ Braće Ribar Posedarje</t>
  </si>
  <si>
    <t>OŠ Valentin Klarin Preko</t>
  </si>
  <si>
    <t>Osnovna škola Pridraga</t>
  </si>
  <si>
    <t>Osnovna škola Privlaka</t>
  </si>
  <si>
    <t>20.</t>
  </si>
  <si>
    <t>OŠ Jurja Barakovića Ražanac</t>
  </si>
  <si>
    <t>21.</t>
  </si>
  <si>
    <t>OŠ Petra Lorinija Sali</t>
  </si>
  <si>
    <t>22.</t>
  </si>
  <si>
    <t>OŠ Petra Zoranića Stankovci</t>
  </si>
  <si>
    <t>23.</t>
  </si>
  <si>
    <t>Osnovna škola Starigrad</t>
  </si>
  <si>
    <t>24.</t>
  </si>
  <si>
    <t>Osnovna škola Sukošan</t>
  </si>
  <si>
    <t>25.</t>
  </si>
  <si>
    <t>Osnovna škola Sv. Filip i Jakov</t>
  </si>
  <si>
    <t>26.</t>
  </si>
  <si>
    <t>OŠ Vladimira Nazora Škabrnja</t>
  </si>
  <si>
    <t>27.</t>
  </si>
  <si>
    <t>Osnovna škola Zemunik</t>
  </si>
  <si>
    <t>SŠ kneza Branimira Benkovac</t>
  </si>
  <si>
    <t>SŠ Biograd</t>
  </si>
  <si>
    <t>Glazbena škola Blagoja Berse</t>
  </si>
  <si>
    <t>Ekonomsko-birotehnička i trgovačka škola</t>
  </si>
  <si>
    <t>Gimnazija Franje Petrića</t>
  </si>
  <si>
    <t>Obrtnička škola Gojka Matuline</t>
  </si>
  <si>
    <t>Hotelijersko-turistička i ugostiteljska škola</t>
  </si>
  <si>
    <t>Gimnazija Jurja Barakovića</t>
  </si>
  <si>
    <t>Prirodoslovno-grafička škola</t>
  </si>
  <si>
    <t>Medicinska škola Ante Kuzmanića</t>
  </si>
  <si>
    <t>Klasična gimnazija Ivana Pavla II.</t>
  </si>
  <si>
    <t>Srednja škola Obrovac</t>
  </si>
  <si>
    <t>Srednja škola Bartula Kašića Pag</t>
  </si>
  <si>
    <t>Pomorska škola</t>
  </si>
  <si>
    <t>Tehnička škola</t>
  </si>
  <si>
    <t xml:space="preserve">Škola za tekstil, dizajn i primjenjenu  </t>
  </si>
  <si>
    <t>umjetnost</t>
  </si>
  <si>
    <t>Gimnazija Vladimira Nazora</t>
  </si>
  <si>
    <t>Strukovna škola Vice Vlatkovića</t>
  </si>
  <si>
    <t>Srednja škola Gračac</t>
  </si>
  <si>
    <t>28.</t>
  </si>
  <si>
    <t>Kapitalna ulaganja OŠ</t>
  </si>
  <si>
    <t>29.</t>
  </si>
  <si>
    <t>Materijal i usluge za tekuće investicijsko ulaganje u OŠ</t>
  </si>
  <si>
    <t>Srednjoškolski đački dom</t>
  </si>
  <si>
    <t>Kapitalna ulaganja SŠ</t>
  </si>
  <si>
    <t>Materijal i usluge za tekuće investicijsko ulaganje u SŠ</t>
  </si>
  <si>
    <t>Poljoprivredna,prehrambena i veterinarska  škola Stanka Ožanića</t>
  </si>
  <si>
    <t>Plan 2018.</t>
  </si>
  <si>
    <t>2019. godina</t>
  </si>
  <si>
    <t>Plan 2019.</t>
  </si>
  <si>
    <t>Limit 2.</t>
  </si>
  <si>
    <t>Tablica; Limit ukupnih rashoda Narodnog muzeja - izvor financiranja 11 -  opći prihodi i primici</t>
  </si>
  <si>
    <t>Tablica; Limit ukupnih rashoda Kazalište lutaka - izvor financiranja 11 -  opći prihodi i primici</t>
  </si>
  <si>
    <t>Izvršenje 2017.</t>
  </si>
  <si>
    <t>456,122,14</t>
  </si>
  <si>
    <t>Kapitalno 2019.</t>
  </si>
  <si>
    <t>Ukupno Izmjene i dopune</t>
  </si>
  <si>
    <t xml:space="preserve">Materijalni i tekuće </t>
  </si>
  <si>
    <t>Kapitalno</t>
  </si>
  <si>
    <t>Materijali i tekući izdaci</t>
  </si>
  <si>
    <t>Limit 1.</t>
  </si>
  <si>
    <t>Indeks 17/16</t>
  </si>
  <si>
    <t>Specijalna bolnica za ortopediju Biograd na moru</t>
  </si>
  <si>
    <t>Psihijatrijska bolnica Ugljan</t>
  </si>
  <si>
    <t>Dom zdravlja Zadarske županije</t>
  </si>
  <si>
    <t>Zavod za javno zdravstvo</t>
  </si>
  <si>
    <t>Zavod za hitnu medicinu Zadarske županije</t>
  </si>
  <si>
    <t>Dom za starije i nemoćne Zadar</t>
  </si>
  <si>
    <t>Opća bolnica Zadar</t>
  </si>
  <si>
    <t>Centri za socijalnu skrb</t>
  </si>
  <si>
    <t>Natura Jadera</t>
  </si>
  <si>
    <t>Tablica; Limit ukupnih rashoda Zavod za prostorno uređenje Zadarske županije - izvor financiranja 11 -  opći prihodi i primici</t>
  </si>
  <si>
    <t>Zavod za prostorno uređenje ZŽ</t>
  </si>
  <si>
    <t>Inovacija</t>
  </si>
  <si>
    <t>AGGRA</t>
  </si>
  <si>
    <t>ZADRA NOVA</t>
  </si>
  <si>
    <t>Redni broj</t>
  </si>
  <si>
    <t>Tablica; Limit ukupnih rashoda ZADRA NOVA - izvor financiranja 11 -  opći prihodi i primici, 19 - predfinanciranje iz ŽP</t>
  </si>
  <si>
    <t>Tablica; Limiti ukupnih rashoda ustanova u zdravstvu za izvore financiranja 11 -  opći prihodi i primici i 45 -fond poravnanja i dodatni udio u porezu na dohodak i 13 - koncesije</t>
  </si>
  <si>
    <t>Tablica; Limit ukupnih rashoda Agencija za ruralni razvoj Zadarske županije - izvor financiranja 11 -  opći prihodi i primici  i 19 - predfinanciranje iz ŽP</t>
  </si>
  <si>
    <t>Tablica; Limit ukupnih rashoda Ustanova Inovacija - izvor financiranja 11 -  opći prihodi i primici, 19 - predfinanciranje iz ŽP</t>
  </si>
  <si>
    <t>Tablica; Limit ukupnih rashoda Natura Jadera - izvor financiranja 11 -  opći prihodi i primici, 13 - koncesije, 14 - naknada za brodice, 19 - predfinanciranje iz ŽP</t>
  </si>
  <si>
    <t>Tablica; Limiti ukupnih rashoda osnovnih škola za izvore financiranja 11 -  opći prihodi i primici i 45 -fond poravnanja i dodatni udio u porezu na dohodak</t>
  </si>
  <si>
    <t>Tablica; Limiti ukupnih rashoda srednjih škola za izvore financiranja 11 -  opći prihodi i primici i 45 -fond poravnanja i dodatni udio u porezu na dohodak</t>
  </si>
  <si>
    <t>Izmjene i dopune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</si>
</sst>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4" borderId="0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6" fillId="0" borderId="0" xfId="0" applyFont="1"/>
    <xf numFmtId="4" fontId="5" fillId="3" borderId="1" xfId="0" applyNumberFormat="1" applyFont="1" applyFill="1" applyBorder="1" applyAlignment="1">
      <alignment horizontal="center" vertical="justify"/>
    </xf>
    <xf numFmtId="4" fontId="5" fillId="3" borderId="6" xfId="0" applyNumberFormat="1" applyFont="1" applyFill="1" applyBorder="1" applyAlignment="1">
      <alignment horizontal="center" vertical="justify"/>
    </xf>
    <xf numFmtId="4" fontId="4" fillId="3" borderId="6" xfId="0" applyNumberFormat="1" applyFont="1" applyFill="1" applyBorder="1"/>
    <xf numFmtId="4" fontId="5" fillId="0" borderId="0" xfId="0" applyNumberFormat="1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4" fontId="4" fillId="4" borderId="1" xfId="0" applyNumberFormat="1" applyFont="1" applyFill="1" applyBorder="1"/>
    <xf numFmtId="4" fontId="4" fillId="4" borderId="2" xfId="0" applyNumberFormat="1" applyFont="1" applyFill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4" fillId="3" borderId="1" xfId="0" applyNumberFormat="1" applyFont="1" applyFill="1" applyBorder="1"/>
    <xf numFmtId="4" fontId="4" fillId="4" borderId="1" xfId="0" applyNumberFormat="1" applyFont="1" applyFill="1" applyBorder="1"/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/>
    <xf numFmtId="4" fontId="4" fillId="4" borderId="10" xfId="0" applyNumberFormat="1" applyFont="1" applyFill="1" applyBorder="1"/>
    <xf numFmtId="4" fontId="4" fillId="3" borderId="10" xfId="0" applyNumberFormat="1" applyFont="1" applyFill="1" applyBorder="1"/>
    <xf numFmtId="4" fontId="4" fillId="3" borderId="1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justify" vertical="justify"/>
    </xf>
    <xf numFmtId="4" fontId="3" fillId="0" borderId="1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4" fillId="3" borderId="8" xfId="0" applyNumberFormat="1" applyFont="1" applyFill="1" applyBorder="1"/>
    <xf numFmtId="4" fontId="4" fillId="3" borderId="15" xfId="0" applyNumberFormat="1" applyFont="1" applyFill="1" applyBorder="1"/>
    <xf numFmtId="4" fontId="4" fillId="0" borderId="5" xfId="0" applyNumberFormat="1" applyFont="1" applyBorder="1"/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4" fillId="3" borderId="9" xfId="0" applyNumberFormat="1" applyFont="1" applyFill="1" applyBorder="1"/>
    <xf numFmtId="4" fontId="4" fillId="3" borderId="16" xfId="0" applyNumberFormat="1" applyFont="1" applyFill="1" applyBorder="1"/>
    <xf numFmtId="0" fontId="1" fillId="0" borderId="0" xfId="0" applyFont="1"/>
    <xf numFmtId="4" fontId="4" fillId="0" borderId="4" xfId="0" applyNumberFormat="1" applyFont="1" applyBorder="1"/>
    <xf numFmtId="0" fontId="3" fillId="0" borderId="1" xfId="0" applyFont="1" applyBorder="1" applyAlignment="1">
      <alignment horizontal="justify" vertical="justify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 vertical="top" wrapText="1"/>
    </xf>
    <xf numFmtId="4" fontId="5" fillId="3" borderId="15" xfId="0" applyNumberFormat="1" applyFont="1" applyFill="1" applyBorder="1" applyAlignment="1">
      <alignment horizontal="center" vertical="justify"/>
    </xf>
    <xf numFmtId="4" fontId="8" fillId="0" borderId="4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justify"/>
    </xf>
    <xf numFmtId="4" fontId="4" fillId="3" borderId="18" xfId="0" applyNumberFormat="1" applyFont="1" applyFill="1" applyBorder="1"/>
    <xf numFmtId="4" fontId="5" fillId="3" borderId="9" xfId="0" applyNumberFormat="1" applyFont="1" applyFill="1" applyBorder="1" applyAlignment="1">
      <alignment horizontal="center" vertical="justify"/>
    </xf>
    <xf numFmtId="4" fontId="5" fillId="3" borderId="11" xfId="0" applyNumberFormat="1" applyFont="1" applyFill="1" applyBorder="1" applyAlignment="1">
      <alignment horizontal="center" vertical="justify"/>
    </xf>
    <xf numFmtId="4" fontId="5" fillId="3" borderId="16" xfId="0" applyNumberFormat="1" applyFont="1" applyFill="1" applyBorder="1" applyAlignment="1">
      <alignment horizontal="center" vertical="justify"/>
    </xf>
    <xf numFmtId="4" fontId="4" fillId="3" borderId="4" xfId="0" applyNumberFormat="1" applyFont="1" applyFill="1" applyBorder="1"/>
    <xf numFmtId="4" fontId="4" fillId="3" borderId="19" xfId="0" applyNumberFormat="1" applyFont="1" applyFill="1" applyBorder="1"/>
    <xf numFmtId="4" fontId="4" fillId="3" borderId="20" xfId="0" applyNumberFormat="1" applyFont="1" applyFill="1" applyBorder="1"/>
    <xf numFmtId="4" fontId="4" fillId="5" borderId="21" xfId="0" applyNumberFormat="1" applyFont="1" applyFill="1" applyBorder="1"/>
    <xf numFmtId="4" fontId="4" fillId="5" borderId="22" xfId="0" applyNumberFormat="1" applyFont="1" applyFill="1" applyBorder="1"/>
    <xf numFmtId="4" fontId="4" fillId="5" borderId="23" xfId="0" applyNumberFormat="1" applyFont="1" applyFill="1" applyBorder="1"/>
    <xf numFmtId="4" fontId="4" fillId="3" borderId="24" xfId="0" applyNumberFormat="1" applyFont="1" applyFill="1" applyBorder="1"/>
    <xf numFmtId="4" fontId="4" fillId="6" borderId="22" xfId="0" applyNumberFormat="1" applyFont="1" applyFill="1" applyBorder="1"/>
    <xf numFmtId="4" fontId="4" fillId="6" borderId="23" xfId="0" applyNumberFormat="1" applyFont="1" applyFill="1" applyBorder="1"/>
    <xf numFmtId="4" fontId="4" fillId="4" borderId="4" xfId="0" applyNumberFormat="1" applyFont="1" applyFill="1" applyBorder="1"/>
    <xf numFmtId="4" fontId="0" fillId="0" borderId="4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justify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justify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justify"/>
    </xf>
    <xf numFmtId="0" fontId="5" fillId="0" borderId="2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46" zoomScale="106" zoomScaleNormal="106" workbookViewId="0">
      <selection activeCell="H17" sqref="H17"/>
    </sheetView>
  </sheetViews>
  <sheetFormatPr defaultRowHeight="15" x14ac:dyDescent="0.25"/>
  <cols>
    <col min="1" max="1" width="7.140625" customWidth="1"/>
    <col min="2" max="2" width="24.28515625" customWidth="1"/>
    <col min="3" max="3" width="6.28515625" customWidth="1"/>
    <col min="4" max="6" width="11.28515625" customWidth="1"/>
    <col min="7" max="7" width="14.42578125" style="1" customWidth="1"/>
    <col min="8" max="8" width="14.42578125" customWidth="1"/>
    <col min="9" max="9" width="17.85546875" customWidth="1"/>
    <col min="10" max="10" width="7.140625" hidden="1" customWidth="1"/>
    <col min="11" max="13" width="13.42578125" customWidth="1"/>
    <col min="14" max="14" width="13.28515625" customWidth="1"/>
    <col min="15" max="15" width="6.7109375" hidden="1" customWidth="1"/>
    <col min="16" max="16" width="11.28515625" bestFit="1" customWidth="1"/>
    <col min="17" max="17" width="6.85546875" hidden="1" customWidth="1"/>
    <col min="18" max="18" width="13.7109375" customWidth="1"/>
    <col min="19" max="19" width="10.5703125" customWidth="1"/>
    <col min="20" max="20" width="7.140625" customWidth="1"/>
    <col min="21" max="21" width="38" customWidth="1"/>
    <col min="23" max="23" width="10.28515625" customWidth="1"/>
    <col min="24" max="24" width="14.28515625" customWidth="1"/>
    <col min="26" max="26" width="14.5703125" customWidth="1"/>
    <col min="27" max="27" width="11.5703125" customWidth="1"/>
    <col min="29" max="29" width="10.5703125" customWidth="1"/>
  </cols>
  <sheetData>
    <row r="1" spans="1:17" x14ac:dyDescent="0.25">
      <c r="A1" t="s">
        <v>121</v>
      </c>
    </row>
    <row r="2" spans="1:17" ht="15.75" thickBot="1" x14ac:dyDescent="0.3"/>
    <row r="3" spans="1:17" ht="16.5" thickBot="1" x14ac:dyDescent="0.3">
      <c r="G3" s="91" t="s">
        <v>87</v>
      </c>
      <c r="H3" s="92"/>
      <c r="I3" s="93"/>
      <c r="J3" s="18"/>
      <c r="K3" s="13"/>
      <c r="L3" s="13"/>
      <c r="M3" s="13"/>
      <c r="N3" s="12"/>
      <c r="O3" s="12"/>
      <c r="P3" s="12"/>
      <c r="Q3" s="12"/>
    </row>
    <row r="4" spans="1:17" ht="30.75" customHeight="1" thickBot="1" x14ac:dyDescent="0.3">
      <c r="A4" s="59" t="s">
        <v>115</v>
      </c>
      <c r="B4" s="59" t="s">
        <v>21</v>
      </c>
      <c r="C4" s="59" t="s">
        <v>22</v>
      </c>
      <c r="D4" s="60" t="s">
        <v>92</v>
      </c>
      <c r="E4" s="61" t="s">
        <v>86</v>
      </c>
      <c r="F4" s="73" t="s">
        <v>88</v>
      </c>
      <c r="G4" s="75" t="s">
        <v>94</v>
      </c>
      <c r="H4" s="76" t="s">
        <v>96</v>
      </c>
      <c r="I4" s="77" t="s">
        <v>95</v>
      </c>
    </row>
    <row r="5" spans="1:17" ht="15.75" x14ac:dyDescent="0.25">
      <c r="A5" s="89" t="s">
        <v>0</v>
      </c>
      <c r="B5" s="94" t="s">
        <v>23</v>
      </c>
      <c r="C5" s="3">
        <v>11</v>
      </c>
      <c r="D5" s="4">
        <v>173644.82</v>
      </c>
      <c r="E5" s="26"/>
      <c r="F5" s="78"/>
      <c r="G5" s="80"/>
      <c r="H5" s="74">
        <v>0</v>
      </c>
      <c r="I5" s="81"/>
    </row>
    <row r="6" spans="1:17" ht="15.75" x14ac:dyDescent="0.25">
      <c r="A6" s="89"/>
      <c r="B6" s="94"/>
      <c r="C6" s="3">
        <v>45</v>
      </c>
      <c r="D6" s="4">
        <v>2904498.52</v>
      </c>
      <c r="E6" s="26">
        <v>2825186.03</v>
      </c>
      <c r="F6" s="78">
        <v>3016415.99</v>
      </c>
      <c r="G6" s="42">
        <v>108835</v>
      </c>
      <c r="H6" s="21">
        <v>2917212.08</v>
      </c>
      <c r="I6" s="82">
        <f>G6+H6</f>
        <v>3026047.08</v>
      </c>
    </row>
    <row r="7" spans="1:17" ht="15.75" customHeight="1" x14ac:dyDescent="0.25">
      <c r="A7" s="89" t="s">
        <v>1</v>
      </c>
      <c r="B7" s="90" t="s">
        <v>24</v>
      </c>
      <c r="C7" s="3">
        <v>11</v>
      </c>
      <c r="D7" s="4">
        <v>52661.83</v>
      </c>
      <c r="E7" s="26"/>
      <c r="F7" s="78"/>
      <c r="G7" s="42"/>
      <c r="H7" s="21">
        <v>12000</v>
      </c>
      <c r="I7" s="82">
        <f t="shared" ref="I7:I62" si="0">G7+H7</f>
        <v>12000</v>
      </c>
      <c r="M7" s="1"/>
    </row>
    <row r="8" spans="1:17" ht="15.75" x14ac:dyDescent="0.25">
      <c r="A8" s="89"/>
      <c r="B8" s="90"/>
      <c r="C8" s="3">
        <v>45</v>
      </c>
      <c r="D8" s="4">
        <v>510004.05</v>
      </c>
      <c r="E8" s="26">
        <v>428653.56</v>
      </c>
      <c r="F8" s="78">
        <v>455333.26</v>
      </c>
      <c r="G8" s="42"/>
      <c r="H8" s="21">
        <v>427715.3</v>
      </c>
      <c r="I8" s="82">
        <f t="shared" si="0"/>
        <v>427715.3</v>
      </c>
    </row>
    <row r="9" spans="1:17" ht="15.75" customHeight="1" x14ac:dyDescent="0.25">
      <c r="A9" s="89" t="s">
        <v>2</v>
      </c>
      <c r="B9" s="90" t="s">
        <v>25</v>
      </c>
      <c r="C9" s="3">
        <v>11</v>
      </c>
      <c r="D9" s="4">
        <v>143515.25</v>
      </c>
      <c r="E9" s="26"/>
      <c r="F9" s="78"/>
      <c r="G9" s="42"/>
      <c r="H9" s="21">
        <v>39000</v>
      </c>
      <c r="I9" s="82">
        <f t="shared" si="0"/>
        <v>39000</v>
      </c>
    </row>
    <row r="10" spans="1:17" ht="15.75" x14ac:dyDescent="0.25">
      <c r="A10" s="89"/>
      <c r="B10" s="90"/>
      <c r="C10" s="3">
        <v>45</v>
      </c>
      <c r="D10" s="28">
        <v>1376339.51</v>
      </c>
      <c r="E10" s="26">
        <v>1095863.8</v>
      </c>
      <c r="F10" s="78">
        <v>1092536.03</v>
      </c>
      <c r="G10" s="42">
        <v>289600</v>
      </c>
      <c r="H10" s="21">
        <v>1082208.6599999999</v>
      </c>
      <c r="I10" s="82">
        <f t="shared" si="0"/>
        <v>1371808.66</v>
      </c>
    </row>
    <row r="11" spans="1:17" ht="15.75" x14ac:dyDescent="0.25">
      <c r="A11" s="89" t="s">
        <v>3</v>
      </c>
      <c r="B11" s="94" t="s">
        <v>26</v>
      </c>
      <c r="C11" s="3">
        <v>11</v>
      </c>
      <c r="D11" s="4">
        <v>8295.2199999999993</v>
      </c>
      <c r="E11" s="26"/>
      <c r="F11" s="78"/>
      <c r="G11" s="42"/>
      <c r="H11" s="21">
        <v>10000</v>
      </c>
      <c r="I11" s="82">
        <f t="shared" si="0"/>
        <v>10000</v>
      </c>
    </row>
    <row r="12" spans="1:17" ht="15.75" x14ac:dyDescent="0.25">
      <c r="A12" s="89"/>
      <c r="B12" s="94"/>
      <c r="C12" s="3">
        <v>45</v>
      </c>
      <c r="D12" s="4">
        <v>413275.17</v>
      </c>
      <c r="E12" s="26">
        <v>423734.5</v>
      </c>
      <c r="F12" s="78">
        <v>421649.59</v>
      </c>
      <c r="G12" s="42">
        <v>469731.25</v>
      </c>
      <c r="H12" s="21">
        <v>414879.62</v>
      </c>
      <c r="I12" s="82">
        <f t="shared" si="0"/>
        <v>884610.87</v>
      </c>
    </row>
    <row r="13" spans="1:17" ht="15.75" x14ac:dyDescent="0.25">
      <c r="A13" s="89" t="s">
        <v>4</v>
      </c>
      <c r="B13" s="94" t="s">
        <v>27</v>
      </c>
      <c r="C13" s="3">
        <v>11</v>
      </c>
      <c r="D13" s="4">
        <v>49229.05</v>
      </c>
      <c r="E13" s="26"/>
      <c r="F13" s="78"/>
      <c r="G13" s="42"/>
      <c r="H13" s="21">
        <v>12500</v>
      </c>
      <c r="I13" s="82">
        <f t="shared" si="0"/>
        <v>12500</v>
      </c>
    </row>
    <row r="14" spans="1:17" ht="15.75" x14ac:dyDescent="0.25">
      <c r="A14" s="89"/>
      <c r="B14" s="94"/>
      <c r="C14" s="3">
        <v>45</v>
      </c>
      <c r="D14" s="4">
        <v>1590495.39</v>
      </c>
      <c r="E14" s="26">
        <v>1712021.42</v>
      </c>
      <c r="F14" s="78">
        <v>1400241.52</v>
      </c>
      <c r="G14" s="42">
        <v>76875</v>
      </c>
      <c r="H14" s="21">
        <v>1448521.49</v>
      </c>
      <c r="I14" s="82">
        <f t="shared" si="0"/>
        <v>1525396.49</v>
      </c>
    </row>
    <row r="15" spans="1:17" ht="15.75" x14ac:dyDescent="0.25">
      <c r="A15" s="89" t="s">
        <v>5</v>
      </c>
      <c r="B15" s="94" t="s">
        <v>28</v>
      </c>
      <c r="C15" s="3">
        <v>11</v>
      </c>
      <c r="D15" s="4">
        <v>62837.71</v>
      </c>
      <c r="E15" s="26"/>
      <c r="F15" s="78"/>
      <c r="G15" s="42"/>
      <c r="H15" s="21">
        <v>12000</v>
      </c>
      <c r="I15" s="82">
        <f t="shared" si="0"/>
        <v>12000</v>
      </c>
    </row>
    <row r="16" spans="1:17" ht="15.75" x14ac:dyDescent="0.25">
      <c r="A16" s="89"/>
      <c r="B16" s="94"/>
      <c r="C16" s="3">
        <v>45</v>
      </c>
      <c r="D16" s="4">
        <v>455634.26</v>
      </c>
      <c r="E16" s="26">
        <v>451843.74</v>
      </c>
      <c r="F16" s="78">
        <v>370025.13</v>
      </c>
      <c r="G16" s="42">
        <v>237500</v>
      </c>
      <c r="H16" s="21">
        <v>398678.39</v>
      </c>
      <c r="I16" s="82">
        <f t="shared" si="0"/>
        <v>636178.39</v>
      </c>
    </row>
    <row r="17" spans="1:9" ht="15.75" customHeight="1" x14ac:dyDescent="0.25">
      <c r="A17" s="89" t="s">
        <v>6</v>
      </c>
      <c r="B17" s="90" t="s">
        <v>29</v>
      </c>
      <c r="C17" s="3">
        <v>11</v>
      </c>
      <c r="D17" s="4">
        <v>81840.039999999994</v>
      </c>
      <c r="E17" s="26"/>
      <c r="F17" s="78"/>
      <c r="G17" s="42"/>
      <c r="H17" s="21">
        <v>21500</v>
      </c>
      <c r="I17" s="82">
        <f t="shared" si="0"/>
        <v>21500</v>
      </c>
    </row>
    <row r="18" spans="1:9" ht="15.75" x14ac:dyDescent="0.25">
      <c r="A18" s="89"/>
      <c r="B18" s="90"/>
      <c r="C18" s="3">
        <v>45</v>
      </c>
      <c r="D18" s="4">
        <v>365383.87</v>
      </c>
      <c r="E18" s="26">
        <v>363268.1</v>
      </c>
      <c r="F18" s="78">
        <v>357992.05</v>
      </c>
      <c r="G18" s="42"/>
      <c r="H18" s="21">
        <v>372757.55</v>
      </c>
      <c r="I18" s="82">
        <f t="shared" si="0"/>
        <v>372757.55</v>
      </c>
    </row>
    <row r="19" spans="1:9" ht="15.75" customHeight="1" x14ac:dyDescent="0.25">
      <c r="A19" s="89" t="s">
        <v>7</v>
      </c>
      <c r="B19" s="90" t="s">
        <v>30</v>
      </c>
      <c r="C19" s="3">
        <v>11</v>
      </c>
      <c r="D19" s="4">
        <v>18859.53</v>
      </c>
      <c r="E19" s="26"/>
      <c r="F19" s="78"/>
      <c r="G19" s="42"/>
      <c r="H19" s="21">
        <v>13500</v>
      </c>
      <c r="I19" s="82">
        <f t="shared" si="0"/>
        <v>13500</v>
      </c>
    </row>
    <row r="20" spans="1:9" ht="15.75" x14ac:dyDescent="0.25">
      <c r="A20" s="89"/>
      <c r="B20" s="90"/>
      <c r="C20" s="3">
        <v>45</v>
      </c>
      <c r="D20" s="4">
        <v>566955.76</v>
      </c>
      <c r="E20" s="26">
        <v>576130.13</v>
      </c>
      <c r="F20" s="78">
        <v>557823.73</v>
      </c>
      <c r="G20" s="42"/>
      <c r="H20" s="21">
        <v>577467.47</v>
      </c>
      <c r="I20" s="82">
        <f t="shared" si="0"/>
        <v>577467.47</v>
      </c>
    </row>
    <row r="21" spans="1:9" ht="15.75" x14ac:dyDescent="0.25">
      <c r="A21" s="89" t="s">
        <v>8</v>
      </c>
      <c r="B21" s="94" t="s">
        <v>31</v>
      </c>
      <c r="C21" s="3">
        <v>11</v>
      </c>
      <c r="D21" s="4">
        <v>40713.11</v>
      </c>
      <c r="E21" s="26"/>
      <c r="F21" s="78"/>
      <c r="G21" s="42"/>
      <c r="H21" s="21">
        <v>12000</v>
      </c>
      <c r="I21" s="82">
        <f t="shared" si="0"/>
        <v>12000</v>
      </c>
    </row>
    <row r="22" spans="1:9" ht="15.75" x14ac:dyDescent="0.25">
      <c r="A22" s="89"/>
      <c r="B22" s="94"/>
      <c r="C22" s="3">
        <v>45</v>
      </c>
      <c r="D22" s="6">
        <v>664662.5</v>
      </c>
      <c r="E22" s="27">
        <v>565277.22</v>
      </c>
      <c r="F22" s="79">
        <v>550131.77</v>
      </c>
      <c r="G22" s="80"/>
      <c r="H22" s="21">
        <v>574405.31999999995</v>
      </c>
      <c r="I22" s="82">
        <f t="shared" si="0"/>
        <v>574405.31999999995</v>
      </c>
    </row>
    <row r="23" spans="1:9" ht="15.75" x14ac:dyDescent="0.25">
      <c r="A23" s="89" t="s">
        <v>9</v>
      </c>
      <c r="B23" s="94" t="s">
        <v>32</v>
      </c>
      <c r="C23" s="3">
        <v>11</v>
      </c>
      <c r="D23" s="4">
        <v>76666.559999999998</v>
      </c>
      <c r="E23" s="26"/>
      <c r="F23" s="78"/>
      <c r="G23" s="42"/>
      <c r="H23" s="21">
        <v>9200</v>
      </c>
      <c r="I23" s="82">
        <f t="shared" si="0"/>
        <v>9200</v>
      </c>
    </row>
    <row r="24" spans="1:9" ht="15.75" x14ac:dyDescent="0.25">
      <c r="A24" s="89"/>
      <c r="B24" s="94"/>
      <c r="C24" s="3">
        <v>45</v>
      </c>
      <c r="D24" s="4">
        <v>257626.15</v>
      </c>
      <c r="E24" s="26">
        <v>259810.64</v>
      </c>
      <c r="F24" s="78">
        <v>292728.34000000003</v>
      </c>
      <c r="G24" s="42"/>
      <c r="H24" s="21">
        <v>276432.64000000001</v>
      </c>
      <c r="I24" s="82">
        <f t="shared" si="0"/>
        <v>276432.64000000001</v>
      </c>
    </row>
    <row r="25" spans="1:9" ht="15.75" x14ac:dyDescent="0.25">
      <c r="A25" s="89" t="s">
        <v>10</v>
      </c>
      <c r="B25" s="94" t="s">
        <v>33</v>
      </c>
      <c r="C25" s="3">
        <v>11</v>
      </c>
      <c r="D25" s="4">
        <v>90492.38</v>
      </c>
      <c r="E25" s="26"/>
      <c r="F25" s="78"/>
      <c r="G25" s="42"/>
      <c r="H25" s="21">
        <v>11000</v>
      </c>
      <c r="I25" s="82">
        <f t="shared" si="0"/>
        <v>11000</v>
      </c>
    </row>
    <row r="26" spans="1:9" ht="15.75" x14ac:dyDescent="0.25">
      <c r="A26" s="89"/>
      <c r="B26" s="94"/>
      <c r="C26" s="3">
        <v>45</v>
      </c>
      <c r="D26" s="4">
        <v>2147161</v>
      </c>
      <c r="E26" s="26">
        <v>1972862.95</v>
      </c>
      <c r="F26" s="78">
        <v>1899576.64</v>
      </c>
      <c r="G26" s="42"/>
      <c r="H26" s="21">
        <v>1800934.67</v>
      </c>
      <c r="I26" s="82">
        <f t="shared" si="0"/>
        <v>1800934.67</v>
      </c>
    </row>
    <row r="27" spans="1:9" ht="15.75" x14ac:dyDescent="0.25">
      <c r="A27" s="89" t="s">
        <v>11</v>
      </c>
      <c r="B27" s="94" t="s">
        <v>34</v>
      </c>
      <c r="C27" s="3">
        <v>11</v>
      </c>
      <c r="D27" s="4">
        <v>137369.76</v>
      </c>
      <c r="E27" s="26"/>
      <c r="F27" s="78"/>
      <c r="G27" s="42"/>
      <c r="H27" s="21">
        <v>12500</v>
      </c>
      <c r="I27" s="82">
        <f t="shared" si="0"/>
        <v>12500</v>
      </c>
    </row>
    <row r="28" spans="1:9" ht="15.75" x14ac:dyDescent="0.25">
      <c r="A28" s="89"/>
      <c r="B28" s="94"/>
      <c r="C28" s="3">
        <v>45</v>
      </c>
      <c r="D28" s="4">
        <v>1614762.55</v>
      </c>
      <c r="E28" s="26">
        <v>791564.22</v>
      </c>
      <c r="F28" s="78">
        <v>784709.91</v>
      </c>
      <c r="G28" s="42"/>
      <c r="H28" s="21">
        <v>788808.82</v>
      </c>
      <c r="I28" s="82">
        <f t="shared" si="0"/>
        <v>788808.82</v>
      </c>
    </row>
    <row r="29" spans="1:9" ht="15.75" x14ac:dyDescent="0.25">
      <c r="A29" s="89" t="s">
        <v>12</v>
      </c>
      <c r="B29" s="94" t="s">
        <v>35</v>
      </c>
      <c r="C29" s="3">
        <v>11</v>
      </c>
      <c r="D29" s="4">
        <v>81659.48</v>
      </c>
      <c r="E29" s="26"/>
      <c r="F29" s="78"/>
      <c r="G29" s="42"/>
      <c r="H29" s="21">
        <v>12500</v>
      </c>
      <c r="I29" s="82">
        <f t="shared" si="0"/>
        <v>12500</v>
      </c>
    </row>
    <row r="30" spans="1:9" ht="15.75" x14ac:dyDescent="0.25">
      <c r="A30" s="89"/>
      <c r="B30" s="94"/>
      <c r="C30" s="3">
        <v>45</v>
      </c>
      <c r="D30" s="4">
        <v>914418.47</v>
      </c>
      <c r="E30" s="26">
        <v>910406.76</v>
      </c>
      <c r="F30" s="78">
        <v>942123.45</v>
      </c>
      <c r="G30" s="42">
        <v>123860</v>
      </c>
      <c r="H30" s="21">
        <v>852703.02</v>
      </c>
      <c r="I30" s="82">
        <f t="shared" si="0"/>
        <v>976563.02</v>
      </c>
    </row>
    <row r="31" spans="1:9" ht="15.75" customHeight="1" x14ac:dyDescent="0.25">
      <c r="A31" s="89" t="s">
        <v>13</v>
      </c>
      <c r="B31" s="90" t="s">
        <v>36</v>
      </c>
      <c r="C31" s="3">
        <v>11</v>
      </c>
      <c r="D31" s="4">
        <v>292429.27</v>
      </c>
      <c r="E31" s="26"/>
      <c r="F31" s="78"/>
      <c r="G31" s="42"/>
      <c r="H31" s="21">
        <v>9800</v>
      </c>
      <c r="I31" s="82">
        <f t="shared" si="0"/>
        <v>9800</v>
      </c>
    </row>
    <row r="32" spans="1:9" ht="15.75" x14ac:dyDescent="0.25">
      <c r="A32" s="89"/>
      <c r="B32" s="90"/>
      <c r="C32" s="3">
        <v>45</v>
      </c>
      <c r="D32" s="4">
        <v>881698.07</v>
      </c>
      <c r="E32" s="26">
        <v>574693.11</v>
      </c>
      <c r="F32" s="78">
        <v>575077.69999999995</v>
      </c>
      <c r="G32" s="42">
        <v>306525</v>
      </c>
      <c r="H32" s="21">
        <v>571222.41</v>
      </c>
      <c r="I32" s="82">
        <f t="shared" si="0"/>
        <v>877747.41</v>
      </c>
    </row>
    <row r="33" spans="1:9" ht="15.75" x14ac:dyDescent="0.25">
      <c r="A33" s="89" t="s">
        <v>14</v>
      </c>
      <c r="B33" s="94" t="s">
        <v>37</v>
      </c>
      <c r="C33" s="3">
        <v>11</v>
      </c>
      <c r="D33" s="4">
        <v>144179.41</v>
      </c>
      <c r="E33" s="26"/>
      <c r="F33" s="78"/>
      <c r="G33" s="42"/>
      <c r="H33" s="21">
        <v>11500</v>
      </c>
      <c r="I33" s="82">
        <f t="shared" si="0"/>
        <v>11500</v>
      </c>
    </row>
    <row r="34" spans="1:9" ht="15.75" x14ac:dyDescent="0.25">
      <c r="A34" s="89"/>
      <c r="B34" s="94"/>
      <c r="C34" s="3">
        <v>45</v>
      </c>
      <c r="D34" s="4">
        <v>961197.2</v>
      </c>
      <c r="E34" s="26">
        <v>724729.25</v>
      </c>
      <c r="F34" s="78">
        <v>804609.69</v>
      </c>
      <c r="G34" s="42">
        <v>350000</v>
      </c>
      <c r="H34" s="21">
        <v>809722.64</v>
      </c>
      <c r="I34" s="82">
        <f t="shared" si="0"/>
        <v>1159722.6400000001</v>
      </c>
    </row>
    <row r="35" spans="1:9" ht="15.75" x14ac:dyDescent="0.25">
      <c r="A35" s="89" t="s">
        <v>15</v>
      </c>
      <c r="B35" s="94" t="s">
        <v>38</v>
      </c>
      <c r="C35" s="3">
        <v>11</v>
      </c>
      <c r="D35" s="4">
        <v>70552.59</v>
      </c>
      <c r="E35" s="26"/>
      <c r="F35" s="78"/>
      <c r="G35" s="42"/>
      <c r="H35" s="21">
        <v>6500</v>
      </c>
      <c r="I35" s="82">
        <f t="shared" si="0"/>
        <v>6500</v>
      </c>
    </row>
    <row r="36" spans="1:9" ht="15.75" x14ac:dyDescent="0.25">
      <c r="A36" s="89"/>
      <c r="B36" s="94"/>
      <c r="C36" s="3">
        <v>45</v>
      </c>
      <c r="D36" s="4">
        <v>1107423.48</v>
      </c>
      <c r="E36" s="26">
        <v>840376.08</v>
      </c>
      <c r="F36" s="78">
        <v>835735.06</v>
      </c>
      <c r="G36" s="42"/>
      <c r="H36" s="21">
        <v>948747.27</v>
      </c>
      <c r="I36" s="82">
        <f t="shared" si="0"/>
        <v>948747.27</v>
      </c>
    </row>
    <row r="37" spans="1:9" ht="15.75" x14ac:dyDescent="0.25">
      <c r="A37" s="89" t="s">
        <v>16</v>
      </c>
      <c r="B37" s="94" t="s">
        <v>39</v>
      </c>
      <c r="C37" s="3">
        <v>11</v>
      </c>
      <c r="D37" s="4">
        <v>92209.37</v>
      </c>
      <c r="E37" s="26"/>
      <c r="F37" s="78"/>
      <c r="G37" s="42"/>
      <c r="H37" s="21">
        <v>13000</v>
      </c>
      <c r="I37" s="82">
        <f t="shared" si="0"/>
        <v>13000</v>
      </c>
    </row>
    <row r="38" spans="1:9" ht="15.75" x14ac:dyDescent="0.25">
      <c r="A38" s="89"/>
      <c r="B38" s="94"/>
      <c r="C38" s="3">
        <v>45</v>
      </c>
      <c r="D38" s="4">
        <v>1542737.48</v>
      </c>
      <c r="E38" s="26">
        <v>1443553.68</v>
      </c>
      <c r="F38" s="78">
        <v>1492838.36</v>
      </c>
      <c r="G38" s="42"/>
      <c r="H38" s="21">
        <v>1460679.38</v>
      </c>
      <c r="I38" s="82">
        <f t="shared" si="0"/>
        <v>1460679.38</v>
      </c>
    </row>
    <row r="39" spans="1:9" ht="15.75" x14ac:dyDescent="0.25">
      <c r="A39" s="89" t="s">
        <v>17</v>
      </c>
      <c r="B39" s="94" t="s">
        <v>40</v>
      </c>
      <c r="C39" s="3">
        <v>11</v>
      </c>
      <c r="D39" s="4">
        <v>83919.69</v>
      </c>
      <c r="E39" s="26"/>
      <c r="F39" s="78"/>
      <c r="G39" s="42"/>
      <c r="H39" s="21">
        <v>10000</v>
      </c>
      <c r="I39" s="82">
        <f t="shared" si="0"/>
        <v>10000</v>
      </c>
    </row>
    <row r="40" spans="1:9" ht="15.75" x14ac:dyDescent="0.25">
      <c r="A40" s="89"/>
      <c r="B40" s="94"/>
      <c r="C40" s="3">
        <v>45</v>
      </c>
      <c r="D40" s="4">
        <v>362081.99</v>
      </c>
      <c r="E40" s="26">
        <v>404385.33</v>
      </c>
      <c r="F40" s="78">
        <v>400606.32</v>
      </c>
      <c r="G40" s="42"/>
      <c r="H40" s="21">
        <v>401873.03</v>
      </c>
      <c r="I40" s="82">
        <f t="shared" si="0"/>
        <v>401873.03</v>
      </c>
    </row>
    <row r="41" spans="1:9" ht="15.75" x14ac:dyDescent="0.25">
      <c r="A41" s="89" t="s">
        <v>18</v>
      </c>
      <c r="B41" s="94" t="s">
        <v>41</v>
      </c>
      <c r="C41" s="3">
        <v>11</v>
      </c>
      <c r="D41" s="4">
        <v>59472.74</v>
      </c>
      <c r="E41" s="26"/>
      <c r="F41" s="78"/>
      <c r="G41" s="42"/>
      <c r="H41" s="21">
        <v>11500</v>
      </c>
      <c r="I41" s="82">
        <f t="shared" si="0"/>
        <v>11500</v>
      </c>
    </row>
    <row r="42" spans="1:9" ht="15.75" x14ac:dyDescent="0.25">
      <c r="A42" s="89"/>
      <c r="B42" s="94"/>
      <c r="C42" s="3">
        <v>45</v>
      </c>
      <c r="D42" s="4">
        <v>628721.78</v>
      </c>
      <c r="E42" s="26">
        <v>653402.74</v>
      </c>
      <c r="F42" s="78">
        <v>667087.94999999995</v>
      </c>
      <c r="G42" s="42"/>
      <c r="H42" s="21">
        <v>646503.57999999996</v>
      </c>
      <c r="I42" s="82">
        <f t="shared" si="0"/>
        <v>646503.57999999996</v>
      </c>
    </row>
    <row r="43" spans="1:9" ht="15.75" customHeight="1" x14ac:dyDescent="0.25">
      <c r="A43" s="89" t="s">
        <v>42</v>
      </c>
      <c r="B43" s="90" t="s">
        <v>43</v>
      </c>
      <c r="C43" s="3">
        <v>11</v>
      </c>
      <c r="D43" s="4">
        <v>79885.77</v>
      </c>
      <c r="E43" s="26"/>
      <c r="F43" s="78"/>
      <c r="G43" s="42"/>
      <c r="H43" s="21">
        <v>12000</v>
      </c>
      <c r="I43" s="82">
        <f t="shared" si="0"/>
        <v>12000</v>
      </c>
    </row>
    <row r="44" spans="1:9" ht="15.75" x14ac:dyDescent="0.25">
      <c r="A44" s="89"/>
      <c r="B44" s="90"/>
      <c r="C44" s="3">
        <v>45</v>
      </c>
      <c r="D44" s="4">
        <v>642434.5</v>
      </c>
      <c r="E44" s="26">
        <v>526668.92000000004</v>
      </c>
      <c r="F44" s="78">
        <v>768141.48</v>
      </c>
      <c r="G44" s="42">
        <v>454406.25</v>
      </c>
      <c r="H44" s="21">
        <v>799389.15</v>
      </c>
      <c r="I44" s="82">
        <f t="shared" si="0"/>
        <v>1253795.3999999999</v>
      </c>
    </row>
    <row r="45" spans="1:9" ht="15.75" x14ac:dyDescent="0.25">
      <c r="A45" s="89" t="s">
        <v>44</v>
      </c>
      <c r="B45" s="94" t="s">
        <v>45</v>
      </c>
      <c r="C45" s="3">
        <v>11</v>
      </c>
      <c r="D45" s="4">
        <v>18325.77</v>
      </c>
      <c r="E45" s="26"/>
      <c r="F45" s="78"/>
      <c r="G45" s="42"/>
      <c r="H45" s="21">
        <v>0</v>
      </c>
      <c r="I45" s="82">
        <f t="shared" si="0"/>
        <v>0</v>
      </c>
    </row>
    <row r="46" spans="1:9" ht="15.75" x14ac:dyDescent="0.25">
      <c r="A46" s="89"/>
      <c r="B46" s="94"/>
      <c r="C46" s="3">
        <v>45</v>
      </c>
      <c r="D46" s="28" t="s">
        <v>93</v>
      </c>
      <c r="E46" s="26">
        <v>493048.23</v>
      </c>
      <c r="F46" s="78">
        <v>504643.44</v>
      </c>
      <c r="G46" s="42"/>
      <c r="H46" s="21">
        <v>511077.69</v>
      </c>
      <c r="I46" s="82">
        <f t="shared" si="0"/>
        <v>511077.69</v>
      </c>
    </row>
    <row r="47" spans="1:9" ht="15.75" customHeight="1" x14ac:dyDescent="0.25">
      <c r="A47" s="89" t="s">
        <v>46</v>
      </c>
      <c r="B47" s="90" t="s">
        <v>47</v>
      </c>
      <c r="C47" s="3">
        <v>11</v>
      </c>
      <c r="D47" s="4">
        <v>122389.96</v>
      </c>
      <c r="E47" s="26"/>
      <c r="F47" s="78"/>
      <c r="G47" s="42"/>
      <c r="H47" s="21">
        <v>12500</v>
      </c>
      <c r="I47" s="82">
        <f t="shared" si="0"/>
        <v>12500</v>
      </c>
    </row>
    <row r="48" spans="1:9" ht="15.75" x14ac:dyDescent="0.25">
      <c r="A48" s="89"/>
      <c r="B48" s="90"/>
      <c r="C48" s="3">
        <v>45</v>
      </c>
      <c r="D48" s="4">
        <v>975724.38</v>
      </c>
      <c r="E48" s="26">
        <v>945288.85</v>
      </c>
      <c r="F48" s="78">
        <v>976259.56</v>
      </c>
      <c r="G48" s="42"/>
      <c r="H48" s="21">
        <v>974890.74</v>
      </c>
      <c r="I48" s="82">
        <f t="shared" si="0"/>
        <v>974890.74</v>
      </c>
    </row>
    <row r="49" spans="1:10" ht="15.75" x14ac:dyDescent="0.25">
      <c r="A49" s="89" t="s">
        <v>48</v>
      </c>
      <c r="B49" s="94" t="s">
        <v>49</v>
      </c>
      <c r="C49" s="3">
        <v>11</v>
      </c>
      <c r="D49" s="4">
        <v>37116.49</v>
      </c>
      <c r="E49" s="26"/>
      <c r="F49" s="78"/>
      <c r="G49" s="42"/>
      <c r="H49" s="21">
        <v>11500</v>
      </c>
      <c r="I49" s="82">
        <f t="shared" si="0"/>
        <v>11500</v>
      </c>
    </row>
    <row r="50" spans="1:10" ht="15.75" x14ac:dyDescent="0.25">
      <c r="A50" s="89"/>
      <c r="B50" s="94"/>
      <c r="C50" s="3">
        <v>45</v>
      </c>
      <c r="D50" s="4">
        <v>737956.7</v>
      </c>
      <c r="E50" s="26">
        <v>636752</v>
      </c>
      <c r="F50" s="78">
        <v>613151.17000000004</v>
      </c>
      <c r="G50" s="42"/>
      <c r="H50" s="21">
        <v>628424.09</v>
      </c>
      <c r="I50" s="82">
        <f t="shared" si="0"/>
        <v>628424.09</v>
      </c>
    </row>
    <row r="51" spans="1:10" ht="15.75" x14ac:dyDescent="0.25">
      <c r="A51" s="89" t="s">
        <v>50</v>
      </c>
      <c r="B51" s="94" t="s">
        <v>51</v>
      </c>
      <c r="C51" s="3">
        <v>11</v>
      </c>
      <c r="D51" s="4">
        <v>73744</v>
      </c>
      <c r="E51" s="26"/>
      <c r="F51" s="78"/>
      <c r="G51" s="42"/>
      <c r="H51" s="21">
        <v>7500</v>
      </c>
      <c r="I51" s="82">
        <f t="shared" si="0"/>
        <v>7500</v>
      </c>
    </row>
    <row r="52" spans="1:10" ht="15.75" x14ac:dyDescent="0.25">
      <c r="A52" s="89"/>
      <c r="B52" s="94"/>
      <c r="C52" s="3">
        <v>45</v>
      </c>
      <c r="D52" s="4">
        <v>586509.87</v>
      </c>
      <c r="E52" s="26">
        <v>580203.51</v>
      </c>
      <c r="F52" s="78">
        <v>613884.41</v>
      </c>
      <c r="G52" s="42">
        <v>243750</v>
      </c>
      <c r="H52" s="21">
        <v>588316.02</v>
      </c>
      <c r="I52" s="82">
        <f t="shared" si="0"/>
        <v>832066.02</v>
      </c>
    </row>
    <row r="53" spans="1:10" ht="15.75" customHeight="1" x14ac:dyDescent="0.25">
      <c r="A53" s="95" t="s">
        <v>52</v>
      </c>
      <c r="B53" s="96" t="s">
        <v>53</v>
      </c>
      <c r="C53" s="3">
        <v>11</v>
      </c>
      <c r="D53" s="7">
        <v>108448.06</v>
      </c>
      <c r="E53" s="26"/>
      <c r="F53" s="78"/>
      <c r="G53" s="42"/>
      <c r="H53" s="21">
        <v>12500</v>
      </c>
      <c r="I53" s="82">
        <f t="shared" si="0"/>
        <v>12500</v>
      </c>
    </row>
    <row r="54" spans="1:10" ht="15.75" x14ac:dyDescent="0.25">
      <c r="A54" s="95"/>
      <c r="B54" s="96"/>
      <c r="C54" s="3">
        <v>45</v>
      </c>
      <c r="D54" s="7">
        <v>983787.61</v>
      </c>
      <c r="E54" s="26">
        <v>1000294.09</v>
      </c>
      <c r="F54" s="78">
        <v>941920.56</v>
      </c>
      <c r="G54" s="42"/>
      <c r="H54" s="21">
        <v>901088.9</v>
      </c>
      <c r="I54" s="82">
        <f t="shared" si="0"/>
        <v>901088.9</v>
      </c>
    </row>
    <row r="55" spans="1:10" ht="15.75" customHeight="1" x14ac:dyDescent="0.25">
      <c r="A55" s="89" t="s">
        <v>54</v>
      </c>
      <c r="B55" s="90" t="s">
        <v>55</v>
      </c>
      <c r="C55" s="3">
        <v>11</v>
      </c>
      <c r="D55" s="4">
        <v>58898.66</v>
      </c>
      <c r="E55" s="26"/>
      <c r="F55" s="78"/>
      <c r="G55" s="42"/>
      <c r="H55" s="21">
        <v>22000</v>
      </c>
      <c r="I55" s="82">
        <f t="shared" si="0"/>
        <v>22000</v>
      </c>
    </row>
    <row r="56" spans="1:10" ht="15.75" x14ac:dyDescent="0.25">
      <c r="A56" s="89"/>
      <c r="B56" s="90"/>
      <c r="C56" s="3">
        <v>45</v>
      </c>
      <c r="D56" s="4">
        <v>877187.47</v>
      </c>
      <c r="E56" s="26">
        <v>512987.12</v>
      </c>
      <c r="F56" s="78">
        <v>523135.91</v>
      </c>
      <c r="G56" s="42">
        <v>120000</v>
      </c>
      <c r="H56" s="21">
        <v>466737.27</v>
      </c>
      <c r="I56" s="82">
        <f t="shared" si="0"/>
        <v>586737.27</v>
      </c>
    </row>
    <row r="57" spans="1:10" ht="15.75" x14ac:dyDescent="0.25">
      <c r="A57" s="89" t="s">
        <v>56</v>
      </c>
      <c r="B57" s="94" t="s">
        <v>57</v>
      </c>
      <c r="C57" s="3">
        <v>11</v>
      </c>
      <c r="D57" s="4">
        <v>58293.49</v>
      </c>
      <c r="E57" s="26"/>
      <c r="F57" s="78"/>
      <c r="G57" s="42"/>
      <c r="H57" s="21">
        <v>13000</v>
      </c>
      <c r="I57" s="82">
        <f t="shared" si="0"/>
        <v>13000</v>
      </c>
    </row>
    <row r="58" spans="1:10" ht="15.75" x14ac:dyDescent="0.25">
      <c r="A58" s="89"/>
      <c r="B58" s="94"/>
      <c r="C58" s="3">
        <v>45</v>
      </c>
      <c r="D58" s="4">
        <v>776808.60199999996</v>
      </c>
      <c r="E58" s="26">
        <v>609248.26</v>
      </c>
      <c r="F58" s="78">
        <v>613989.66</v>
      </c>
      <c r="G58" s="42">
        <v>545623.5</v>
      </c>
      <c r="H58" s="21">
        <v>655343.80000000005</v>
      </c>
      <c r="I58" s="82">
        <f>G58+H58</f>
        <v>1200967.3</v>
      </c>
    </row>
    <row r="59" spans="1:10" ht="15.75" x14ac:dyDescent="0.25">
      <c r="A59" s="89" t="s">
        <v>78</v>
      </c>
      <c r="B59" s="94" t="s">
        <v>79</v>
      </c>
      <c r="C59" s="3">
        <v>11</v>
      </c>
      <c r="D59" s="4"/>
      <c r="E59" s="26"/>
      <c r="F59" s="78"/>
      <c r="G59" s="42"/>
      <c r="H59" s="21"/>
      <c r="I59" s="82">
        <f t="shared" si="0"/>
        <v>0</v>
      </c>
    </row>
    <row r="60" spans="1:10" ht="15.75" x14ac:dyDescent="0.25">
      <c r="A60" s="89"/>
      <c r="B60" s="94"/>
      <c r="C60" s="3">
        <v>45</v>
      </c>
      <c r="D60" s="4"/>
      <c r="E60" s="26">
        <v>3061805</v>
      </c>
      <c r="F60" s="78">
        <v>3123041.1</v>
      </c>
      <c r="G60" s="42"/>
      <c r="H60" s="21"/>
      <c r="I60" s="82">
        <v>0</v>
      </c>
    </row>
    <row r="61" spans="1:10" ht="15.75" customHeight="1" x14ac:dyDescent="0.25">
      <c r="A61" s="89" t="s">
        <v>80</v>
      </c>
      <c r="B61" s="90" t="s">
        <v>81</v>
      </c>
      <c r="C61" s="3">
        <v>11</v>
      </c>
      <c r="D61" s="4"/>
      <c r="E61" s="26"/>
      <c r="F61" s="78"/>
      <c r="G61" s="42"/>
      <c r="H61" s="21"/>
      <c r="I61" s="82">
        <f t="shared" si="0"/>
        <v>0</v>
      </c>
    </row>
    <row r="62" spans="1:10" ht="16.5" thickBot="1" x14ac:dyDescent="0.3">
      <c r="A62" s="89"/>
      <c r="B62" s="90"/>
      <c r="C62" s="3">
        <v>45</v>
      </c>
      <c r="D62" s="4"/>
      <c r="E62" s="26">
        <v>1100000</v>
      </c>
      <c r="F62" s="78">
        <v>1122000</v>
      </c>
      <c r="G62" s="47"/>
      <c r="H62" s="36">
        <v>1320000</v>
      </c>
      <c r="I62" s="83">
        <f t="shared" si="0"/>
        <v>1320000</v>
      </c>
    </row>
    <row r="63" spans="1:10" ht="15.75" x14ac:dyDescent="0.25">
      <c r="A63" s="8"/>
      <c r="B63" s="9"/>
      <c r="C63" s="10"/>
      <c r="D63" s="11"/>
      <c r="E63" s="11"/>
      <c r="F63" s="12"/>
      <c r="G63" s="13"/>
      <c r="H63" s="13"/>
      <c r="I63" s="13"/>
      <c r="J63" s="13"/>
    </row>
    <row r="64" spans="1:10" ht="15.75" x14ac:dyDescent="0.25">
      <c r="C64" s="64">
        <v>11</v>
      </c>
      <c r="I64" s="1">
        <f>SUM(I5+I7+I9+I11+I13+I15+I17+I19+I21+I23+I25+I27+I29+I31+I33+I35+I37+I39+I41+I43+I45+I47+I49+I51+I53+I55+I57)</f>
        <v>331000</v>
      </c>
    </row>
    <row r="65" spans="2:9" ht="15.75" x14ac:dyDescent="0.25">
      <c r="B65" s="2"/>
      <c r="C65" s="64">
        <v>45</v>
      </c>
      <c r="I65" s="1">
        <f>SUM(I6+I8+I10+I12+I14+I16+I18+I20+I22+I24+I26+I28+I30+I32+I34+I36+I38+I40+I42+I44+I46+I48+I50+I52+I54+I56+I58+I60+I62)</f>
        <v>26943446.999999996</v>
      </c>
    </row>
    <row r="67" spans="2:9" ht="15.75" x14ac:dyDescent="0.25">
      <c r="B67" s="25"/>
    </row>
  </sheetData>
  <mergeCells count="59"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7:A8"/>
    <mergeCell ref="B7:B8"/>
    <mergeCell ref="G3:I3"/>
    <mergeCell ref="A5:A6"/>
    <mergeCell ref="B5:B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17" sqref="H17"/>
    </sheetView>
  </sheetViews>
  <sheetFormatPr defaultRowHeight="15" x14ac:dyDescent="0.25"/>
  <cols>
    <col min="2" max="2" width="13.5703125" customWidth="1"/>
    <col min="4" max="4" width="13.7109375" customWidth="1"/>
    <col min="5" max="5" width="13.7109375" bestFit="1" customWidth="1"/>
    <col min="6" max="7" width="13.140625" bestFit="1" customWidth="1"/>
    <col min="8" max="8" width="19.5703125" customWidth="1"/>
  </cols>
  <sheetData>
    <row r="1" spans="1:8" x14ac:dyDescent="0.25">
      <c r="A1" t="s">
        <v>116</v>
      </c>
    </row>
    <row r="2" spans="1:8" ht="15.75" thickBot="1" x14ac:dyDescent="0.3"/>
    <row r="3" spans="1:8" ht="16.5" thickBot="1" x14ac:dyDescent="0.3">
      <c r="F3" s="91" t="s">
        <v>87</v>
      </c>
      <c r="G3" s="92"/>
      <c r="H3" s="93"/>
    </row>
    <row r="4" spans="1:8" ht="31.5" x14ac:dyDescent="0.25">
      <c r="A4" s="59" t="s">
        <v>115</v>
      </c>
      <c r="B4" s="59" t="s">
        <v>21</v>
      </c>
      <c r="C4" s="59" t="s">
        <v>22</v>
      </c>
      <c r="D4" s="60" t="s">
        <v>92</v>
      </c>
      <c r="E4" s="65" t="s">
        <v>86</v>
      </c>
      <c r="F4" s="38" t="s">
        <v>99</v>
      </c>
      <c r="G4" s="19" t="s">
        <v>89</v>
      </c>
      <c r="H4" s="66" t="s">
        <v>123</v>
      </c>
    </row>
    <row r="5" spans="1:8" x14ac:dyDescent="0.25">
      <c r="A5" s="54" t="s">
        <v>0</v>
      </c>
      <c r="B5" s="54" t="s">
        <v>114</v>
      </c>
      <c r="C5" s="55">
        <v>11</v>
      </c>
      <c r="D5" s="56">
        <v>1764409.08</v>
      </c>
      <c r="E5" s="67">
        <v>1755700.93</v>
      </c>
      <c r="F5" s="68">
        <v>1960113.6</v>
      </c>
      <c r="G5" s="57"/>
      <c r="H5" s="69">
        <f>F5+G5</f>
        <v>1960113.6</v>
      </c>
    </row>
    <row r="6" spans="1:8" ht="15.75" thickBot="1" x14ac:dyDescent="0.3">
      <c r="A6" s="55" t="s">
        <v>1</v>
      </c>
      <c r="B6" s="58"/>
      <c r="C6" s="55">
        <v>19</v>
      </c>
      <c r="D6" s="58"/>
      <c r="E6" s="50">
        <v>5265163.0599999996</v>
      </c>
      <c r="F6" s="70">
        <v>5818549.5599999996</v>
      </c>
      <c r="G6" s="71"/>
      <c r="H6" s="72">
        <f>F6+G6</f>
        <v>5818549.5599999996</v>
      </c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F9" sqref="F9"/>
    </sheetView>
  </sheetViews>
  <sheetFormatPr defaultRowHeight="15" x14ac:dyDescent="0.25"/>
  <cols>
    <col min="1" max="1" width="6.28515625" customWidth="1"/>
    <col min="2" max="2" width="32" customWidth="1"/>
    <col min="4" max="4" width="11.28515625" bestFit="1" customWidth="1"/>
    <col min="5" max="5" width="12.28515625" bestFit="1" customWidth="1"/>
    <col min="6" max="6" width="11.28515625" customWidth="1"/>
    <col min="7" max="7" width="13.5703125" customWidth="1"/>
    <col min="8" max="8" width="14.42578125" customWidth="1"/>
    <col min="9" max="9" width="17.85546875" customWidth="1"/>
    <col min="10" max="10" width="1.85546875" customWidth="1"/>
    <col min="11" max="11" width="11.42578125" customWidth="1"/>
    <col min="12" max="13" width="11.140625" customWidth="1"/>
    <col min="14" max="14" width="13.42578125" customWidth="1"/>
    <col min="15" max="15" width="0" hidden="1" customWidth="1"/>
    <col min="16" max="16" width="12.140625" customWidth="1"/>
    <col min="17" max="17" width="0" hidden="1" customWidth="1"/>
    <col min="18" max="18" width="13.5703125" customWidth="1"/>
  </cols>
  <sheetData>
    <row r="1" spans="1:14" x14ac:dyDescent="0.25">
      <c r="A1" t="s">
        <v>122</v>
      </c>
    </row>
    <row r="2" spans="1:14" ht="15.75" thickBot="1" x14ac:dyDescent="0.3"/>
    <row r="3" spans="1:14" ht="16.5" thickBot="1" x14ac:dyDescent="0.3">
      <c r="G3" s="91" t="s">
        <v>87</v>
      </c>
      <c r="H3" s="92"/>
      <c r="I3" s="93"/>
      <c r="J3" s="18"/>
    </row>
    <row r="4" spans="1:14" ht="35.25" customHeight="1" x14ac:dyDescent="0.25">
      <c r="A4" s="59" t="s">
        <v>115</v>
      </c>
      <c r="B4" s="59" t="s">
        <v>21</v>
      </c>
      <c r="C4" s="59" t="s">
        <v>22</v>
      </c>
      <c r="D4" s="60" t="s">
        <v>92</v>
      </c>
      <c r="E4" s="61" t="s">
        <v>86</v>
      </c>
      <c r="F4" s="73" t="s">
        <v>88</v>
      </c>
      <c r="G4" s="38" t="s">
        <v>97</v>
      </c>
      <c r="H4" s="20" t="s">
        <v>98</v>
      </c>
      <c r="I4" s="66" t="s">
        <v>95</v>
      </c>
    </row>
    <row r="5" spans="1:14" ht="15.75" x14ac:dyDescent="0.25">
      <c r="A5" s="97" t="s">
        <v>0</v>
      </c>
      <c r="B5" s="94" t="s">
        <v>58</v>
      </c>
      <c r="C5" s="3">
        <v>11</v>
      </c>
      <c r="D5" s="28">
        <v>37852.639999999999</v>
      </c>
      <c r="E5" s="31"/>
      <c r="F5" s="78"/>
      <c r="G5" s="42"/>
      <c r="H5" s="21"/>
      <c r="I5" s="85"/>
    </row>
    <row r="6" spans="1:14" ht="15.75" x14ac:dyDescent="0.25">
      <c r="A6" s="97"/>
      <c r="B6" s="94"/>
      <c r="C6" s="3">
        <v>45</v>
      </c>
      <c r="D6" s="28">
        <v>1188264.83</v>
      </c>
      <c r="E6" s="31">
        <v>977655.68</v>
      </c>
      <c r="F6" s="78">
        <v>1013365.1</v>
      </c>
      <c r="G6" s="42"/>
      <c r="H6" s="21">
        <v>997879.41</v>
      </c>
      <c r="I6" s="85">
        <f>G6+H6</f>
        <v>997879.41</v>
      </c>
    </row>
    <row r="7" spans="1:14" ht="15.75" x14ac:dyDescent="0.25">
      <c r="A7" s="97" t="s">
        <v>1</v>
      </c>
      <c r="B7" s="94" t="s">
        <v>59</v>
      </c>
      <c r="C7" s="3">
        <v>11</v>
      </c>
      <c r="D7" s="28">
        <v>36011.089999999997</v>
      </c>
      <c r="E7" s="31"/>
      <c r="F7" s="78"/>
      <c r="G7" s="42"/>
      <c r="H7" s="21">
        <v>23000</v>
      </c>
      <c r="I7" s="85">
        <f t="shared" ref="I7:I47" si="0">G7+H7</f>
        <v>23000</v>
      </c>
    </row>
    <row r="8" spans="1:14" ht="15.75" x14ac:dyDescent="0.25">
      <c r="A8" s="97"/>
      <c r="B8" s="94"/>
      <c r="C8" s="3">
        <v>45</v>
      </c>
      <c r="D8" s="28">
        <v>670741.46</v>
      </c>
      <c r="E8" s="31">
        <v>633678.1</v>
      </c>
      <c r="F8" s="78">
        <v>773356.35</v>
      </c>
      <c r="G8" s="42"/>
      <c r="H8" s="21">
        <v>786397.34</v>
      </c>
      <c r="I8" s="85">
        <f t="shared" si="0"/>
        <v>786397.34</v>
      </c>
    </row>
    <row r="9" spans="1:14" ht="15.75" x14ac:dyDescent="0.25">
      <c r="A9" s="97" t="s">
        <v>2</v>
      </c>
      <c r="B9" s="94" t="s">
        <v>60</v>
      </c>
      <c r="C9" s="3">
        <v>11</v>
      </c>
      <c r="D9" s="28">
        <v>0</v>
      </c>
      <c r="E9" s="31"/>
      <c r="F9" s="78"/>
      <c r="G9" s="42"/>
      <c r="H9" s="21">
        <v>19000</v>
      </c>
      <c r="I9" s="85">
        <f t="shared" si="0"/>
        <v>19000</v>
      </c>
    </row>
    <row r="10" spans="1:14" ht="15.75" x14ac:dyDescent="0.25">
      <c r="A10" s="97"/>
      <c r="B10" s="94"/>
      <c r="C10" s="3">
        <v>45</v>
      </c>
      <c r="D10" s="28">
        <v>473237.67</v>
      </c>
      <c r="E10" s="31">
        <v>503318.09</v>
      </c>
      <c r="F10" s="78">
        <v>588403.07999999996</v>
      </c>
      <c r="G10" s="42"/>
      <c r="H10" s="21">
        <v>545664.19999999995</v>
      </c>
      <c r="I10" s="85">
        <f t="shared" si="0"/>
        <v>545664.19999999995</v>
      </c>
      <c r="N10" s="1"/>
    </row>
    <row r="11" spans="1:14" ht="15.75" x14ac:dyDescent="0.25">
      <c r="A11" s="97" t="s">
        <v>3</v>
      </c>
      <c r="B11" s="90" t="s">
        <v>61</v>
      </c>
      <c r="C11" s="3">
        <v>11</v>
      </c>
      <c r="D11" s="28">
        <v>43162.78</v>
      </c>
      <c r="E11" s="31"/>
      <c r="F11" s="78"/>
      <c r="G11" s="42"/>
      <c r="H11" s="21">
        <v>22000</v>
      </c>
      <c r="I11" s="85">
        <f t="shared" si="0"/>
        <v>22000</v>
      </c>
    </row>
    <row r="12" spans="1:14" ht="15.75" x14ac:dyDescent="0.25">
      <c r="A12" s="97"/>
      <c r="B12" s="90"/>
      <c r="C12" s="3">
        <v>45</v>
      </c>
      <c r="D12" s="28">
        <v>1423921.69</v>
      </c>
      <c r="E12" s="31">
        <v>992603.41</v>
      </c>
      <c r="F12" s="78">
        <v>953098.51</v>
      </c>
      <c r="G12" s="42"/>
      <c r="H12" s="21">
        <v>952077.03</v>
      </c>
      <c r="I12" s="85">
        <f t="shared" si="0"/>
        <v>952077.03</v>
      </c>
    </row>
    <row r="13" spans="1:14" ht="15.75" x14ac:dyDescent="0.25">
      <c r="A13" s="97" t="s">
        <v>4</v>
      </c>
      <c r="B13" s="94" t="s">
        <v>62</v>
      </c>
      <c r="C13" s="3">
        <v>11</v>
      </c>
      <c r="D13" s="28">
        <v>76503.88</v>
      </c>
      <c r="E13" s="31"/>
      <c r="F13" s="78"/>
      <c r="G13" s="42"/>
      <c r="H13" s="21"/>
      <c r="I13" s="85">
        <f t="shared" si="0"/>
        <v>0</v>
      </c>
    </row>
    <row r="14" spans="1:14" ht="15.75" x14ac:dyDescent="0.25">
      <c r="A14" s="97"/>
      <c r="B14" s="94"/>
      <c r="C14" s="3">
        <v>45</v>
      </c>
      <c r="D14" s="28">
        <v>560004.26</v>
      </c>
      <c r="E14" s="31">
        <v>617559.13</v>
      </c>
      <c r="F14" s="78">
        <v>584831.01</v>
      </c>
      <c r="G14" s="42"/>
      <c r="H14" s="21">
        <v>567885.51</v>
      </c>
      <c r="I14" s="85">
        <f t="shared" si="0"/>
        <v>567885.51</v>
      </c>
    </row>
    <row r="15" spans="1:14" ht="15.75" x14ac:dyDescent="0.25">
      <c r="A15" s="97" t="s">
        <v>5</v>
      </c>
      <c r="B15" s="94" t="s">
        <v>63</v>
      </c>
      <c r="C15" s="3">
        <v>11</v>
      </c>
      <c r="D15" s="28"/>
      <c r="E15" s="31"/>
      <c r="F15" s="78"/>
      <c r="G15" s="42"/>
      <c r="H15" s="21">
        <v>10000</v>
      </c>
      <c r="I15" s="85">
        <f t="shared" si="0"/>
        <v>10000</v>
      </c>
    </row>
    <row r="16" spans="1:14" ht="15.75" x14ac:dyDescent="0.25">
      <c r="A16" s="97"/>
      <c r="B16" s="94"/>
      <c r="C16" s="3">
        <v>45</v>
      </c>
      <c r="D16" s="28">
        <v>971742.94</v>
      </c>
      <c r="E16" s="31">
        <v>486190.97</v>
      </c>
      <c r="F16" s="78">
        <v>486031.28</v>
      </c>
      <c r="G16" s="42"/>
      <c r="H16" s="21">
        <v>517435.42</v>
      </c>
      <c r="I16" s="85">
        <f t="shared" si="0"/>
        <v>517435.42</v>
      </c>
    </row>
    <row r="17" spans="1:9" ht="15.75" x14ac:dyDescent="0.25">
      <c r="A17" s="97" t="s">
        <v>6</v>
      </c>
      <c r="B17" s="94" t="s">
        <v>77</v>
      </c>
      <c r="C17" s="3">
        <v>11</v>
      </c>
      <c r="D17" s="28">
        <v>9918.2099999999991</v>
      </c>
      <c r="E17" s="31"/>
      <c r="F17" s="78"/>
      <c r="G17" s="42"/>
      <c r="H17" s="21">
        <v>20800</v>
      </c>
      <c r="I17" s="85">
        <f t="shared" si="0"/>
        <v>20800</v>
      </c>
    </row>
    <row r="18" spans="1:9" ht="15.75" x14ac:dyDescent="0.25">
      <c r="A18" s="97"/>
      <c r="B18" s="94"/>
      <c r="C18" s="3">
        <v>45</v>
      </c>
      <c r="D18" s="28">
        <v>783568.01</v>
      </c>
      <c r="E18" s="31">
        <v>700918.45</v>
      </c>
      <c r="F18" s="78">
        <v>729779.53</v>
      </c>
      <c r="G18" s="42">
        <f>318750+16500</f>
        <v>335250</v>
      </c>
      <c r="H18" s="21">
        <v>678696.49</v>
      </c>
      <c r="I18" s="85">
        <f t="shared" si="0"/>
        <v>1013946.49</v>
      </c>
    </row>
    <row r="19" spans="1:9" ht="15.75" x14ac:dyDescent="0.25">
      <c r="A19" s="97" t="s">
        <v>7</v>
      </c>
      <c r="B19" s="90" t="s">
        <v>64</v>
      </c>
      <c r="C19" s="3">
        <v>11</v>
      </c>
      <c r="D19" s="28">
        <v>73874.649999999994</v>
      </c>
      <c r="E19" s="31"/>
      <c r="F19" s="78"/>
      <c r="G19" s="42"/>
      <c r="H19" s="21">
        <v>21000</v>
      </c>
      <c r="I19" s="85">
        <f t="shared" si="0"/>
        <v>21000</v>
      </c>
    </row>
    <row r="20" spans="1:9" ht="15.75" x14ac:dyDescent="0.25">
      <c r="A20" s="97"/>
      <c r="B20" s="90"/>
      <c r="C20" s="3">
        <v>45</v>
      </c>
      <c r="D20" s="28">
        <v>1184115.9099999999</v>
      </c>
      <c r="E20" s="31">
        <v>976066.81</v>
      </c>
      <c r="F20" s="78">
        <v>1005268.39</v>
      </c>
      <c r="G20" s="42">
        <v>380000</v>
      </c>
      <c r="H20" s="21">
        <v>1057375.3799999999</v>
      </c>
      <c r="I20" s="85">
        <f t="shared" si="0"/>
        <v>1437375.38</v>
      </c>
    </row>
    <row r="21" spans="1:9" ht="15.75" x14ac:dyDescent="0.25">
      <c r="A21" s="97" t="s">
        <v>8</v>
      </c>
      <c r="B21" s="94" t="s">
        <v>65</v>
      </c>
      <c r="C21" s="3">
        <v>11</v>
      </c>
      <c r="D21" s="28">
        <v>17596.87</v>
      </c>
      <c r="E21" s="31"/>
      <c r="F21" s="78"/>
      <c r="G21" s="42"/>
      <c r="H21" s="21"/>
      <c r="I21" s="85">
        <f t="shared" si="0"/>
        <v>0</v>
      </c>
    </row>
    <row r="22" spans="1:9" ht="15.75" x14ac:dyDescent="0.25">
      <c r="A22" s="97"/>
      <c r="B22" s="94"/>
      <c r="C22" s="3">
        <v>45</v>
      </c>
      <c r="D22" s="28">
        <v>685375.44</v>
      </c>
      <c r="E22" s="27">
        <v>735326.99</v>
      </c>
      <c r="F22" s="79">
        <v>743279.55</v>
      </c>
      <c r="G22" s="80"/>
      <c r="H22" s="21">
        <v>740681.65</v>
      </c>
      <c r="I22" s="85">
        <f t="shared" si="0"/>
        <v>740681.65</v>
      </c>
    </row>
    <row r="23" spans="1:9" ht="15.75" x14ac:dyDescent="0.25">
      <c r="A23" s="98" t="s">
        <v>9</v>
      </c>
      <c r="B23" s="99" t="s">
        <v>66</v>
      </c>
      <c r="C23" s="3">
        <v>11</v>
      </c>
      <c r="D23" s="14">
        <v>52975.09</v>
      </c>
      <c r="E23" s="31"/>
      <c r="F23" s="78"/>
      <c r="G23" s="42"/>
      <c r="H23" s="21">
        <v>22000</v>
      </c>
      <c r="I23" s="85">
        <f t="shared" si="0"/>
        <v>22000</v>
      </c>
    </row>
    <row r="24" spans="1:9" ht="15.75" x14ac:dyDescent="0.25">
      <c r="A24" s="98"/>
      <c r="B24" s="99"/>
      <c r="C24" s="3">
        <v>45</v>
      </c>
      <c r="D24" s="14">
        <v>709398.25</v>
      </c>
      <c r="E24" s="31">
        <v>673593.14</v>
      </c>
      <c r="F24" s="78">
        <v>660385.63</v>
      </c>
      <c r="G24" s="42"/>
      <c r="H24" s="21">
        <v>637238.81999999995</v>
      </c>
      <c r="I24" s="85">
        <f t="shared" si="0"/>
        <v>637238.81999999995</v>
      </c>
    </row>
    <row r="25" spans="1:9" ht="15.75" x14ac:dyDescent="0.25">
      <c r="A25" s="97" t="s">
        <v>10</v>
      </c>
      <c r="B25" s="90" t="s">
        <v>67</v>
      </c>
      <c r="C25" s="3">
        <v>11</v>
      </c>
      <c r="D25" s="14">
        <v>47223.38</v>
      </c>
      <c r="E25" s="31"/>
      <c r="F25" s="78"/>
      <c r="G25" s="42"/>
      <c r="H25" s="21">
        <v>24700</v>
      </c>
      <c r="I25" s="85">
        <f t="shared" si="0"/>
        <v>24700</v>
      </c>
    </row>
    <row r="26" spans="1:9" ht="15.75" x14ac:dyDescent="0.25">
      <c r="A26" s="97"/>
      <c r="B26" s="90"/>
      <c r="C26" s="3">
        <v>45</v>
      </c>
      <c r="D26" s="14">
        <v>922447.45</v>
      </c>
      <c r="E26" s="31">
        <v>718629.43</v>
      </c>
      <c r="F26" s="78">
        <v>770000</v>
      </c>
      <c r="G26" s="42"/>
      <c r="H26" s="21">
        <v>733256.52</v>
      </c>
      <c r="I26" s="85">
        <f t="shared" si="0"/>
        <v>733256.52</v>
      </c>
    </row>
    <row r="27" spans="1:9" ht="15.75" x14ac:dyDescent="0.25">
      <c r="A27" s="97" t="s">
        <v>11</v>
      </c>
      <c r="B27" s="94" t="s">
        <v>68</v>
      </c>
      <c r="C27" s="3">
        <v>11</v>
      </c>
      <c r="D27" s="28">
        <v>37660.379999999997</v>
      </c>
      <c r="E27" s="31"/>
      <c r="F27" s="78"/>
      <c r="G27" s="42"/>
      <c r="H27" s="21"/>
      <c r="I27" s="85">
        <f t="shared" si="0"/>
        <v>0</v>
      </c>
    </row>
    <row r="28" spans="1:9" ht="15.75" x14ac:dyDescent="0.25">
      <c r="A28" s="97"/>
      <c r="B28" s="94"/>
      <c r="C28" s="3">
        <v>45</v>
      </c>
      <c r="D28" s="28">
        <v>416187.03</v>
      </c>
      <c r="E28" s="31">
        <v>430000</v>
      </c>
      <c r="F28" s="78">
        <v>430000</v>
      </c>
      <c r="G28" s="42"/>
      <c r="H28" s="21">
        <v>430000</v>
      </c>
      <c r="I28" s="85">
        <f t="shared" si="0"/>
        <v>430000</v>
      </c>
    </row>
    <row r="29" spans="1:9" ht="15.75" x14ac:dyDescent="0.25">
      <c r="A29" s="97" t="s">
        <v>12</v>
      </c>
      <c r="B29" s="94" t="s">
        <v>69</v>
      </c>
      <c r="C29" s="3">
        <v>11</v>
      </c>
      <c r="D29" s="28">
        <v>16570.63</v>
      </c>
      <c r="E29" s="31"/>
      <c r="F29" s="78"/>
      <c r="G29" s="42"/>
      <c r="H29" s="21">
        <v>22000</v>
      </c>
      <c r="I29" s="85">
        <f t="shared" si="0"/>
        <v>22000</v>
      </c>
    </row>
    <row r="30" spans="1:9" ht="15.75" x14ac:dyDescent="0.25">
      <c r="A30" s="97"/>
      <c r="B30" s="94"/>
      <c r="C30" s="3">
        <v>45</v>
      </c>
      <c r="D30" s="28">
        <v>1119749.0900000001</v>
      </c>
      <c r="E30" s="31">
        <v>771544.8</v>
      </c>
      <c r="F30" s="78">
        <v>777911.64</v>
      </c>
      <c r="G30" s="42"/>
      <c r="H30" s="21">
        <v>747085.21</v>
      </c>
      <c r="I30" s="85">
        <f t="shared" si="0"/>
        <v>747085.21</v>
      </c>
    </row>
    <row r="31" spans="1:9" ht="15.75" x14ac:dyDescent="0.25">
      <c r="A31" s="97" t="s">
        <v>13</v>
      </c>
      <c r="B31" s="94" t="s">
        <v>70</v>
      </c>
      <c r="C31" s="3">
        <v>11</v>
      </c>
      <c r="D31" s="28">
        <v>46705.760000000002</v>
      </c>
      <c r="E31" s="31"/>
      <c r="F31" s="78"/>
      <c r="G31" s="42"/>
      <c r="H31" s="21">
        <v>22000</v>
      </c>
      <c r="I31" s="85">
        <f t="shared" si="0"/>
        <v>22000</v>
      </c>
    </row>
    <row r="32" spans="1:9" ht="15.75" x14ac:dyDescent="0.25">
      <c r="A32" s="97"/>
      <c r="B32" s="94"/>
      <c r="C32" s="3">
        <v>45</v>
      </c>
      <c r="D32" s="28">
        <v>361496.32000000001</v>
      </c>
      <c r="E32" s="31">
        <v>341316.13</v>
      </c>
      <c r="F32" s="78">
        <v>380899.35</v>
      </c>
      <c r="G32" s="42"/>
      <c r="H32" s="21">
        <v>381075.96</v>
      </c>
      <c r="I32" s="85">
        <f t="shared" si="0"/>
        <v>381075.96</v>
      </c>
    </row>
    <row r="33" spans="1:9" ht="15.75" x14ac:dyDescent="0.25">
      <c r="A33" s="98" t="s">
        <v>14</v>
      </c>
      <c r="B33" s="99" t="s">
        <v>71</v>
      </c>
      <c r="C33" s="3">
        <v>11</v>
      </c>
      <c r="D33" s="14"/>
      <c r="E33" s="31"/>
      <c r="F33" s="78"/>
      <c r="G33" s="42"/>
      <c r="H33" s="21"/>
      <c r="I33" s="85">
        <f t="shared" si="0"/>
        <v>0</v>
      </c>
    </row>
    <row r="34" spans="1:9" ht="15.75" x14ac:dyDescent="0.25">
      <c r="A34" s="98"/>
      <c r="B34" s="99"/>
      <c r="C34" s="3">
        <v>45</v>
      </c>
      <c r="D34" s="14">
        <v>942581.96</v>
      </c>
      <c r="E34" s="31">
        <v>996540.86</v>
      </c>
      <c r="F34" s="78">
        <v>970004.01</v>
      </c>
      <c r="G34" s="42"/>
      <c r="H34" s="21">
        <v>909405.63</v>
      </c>
      <c r="I34" s="85">
        <f t="shared" si="0"/>
        <v>909405.63</v>
      </c>
    </row>
    <row r="35" spans="1:9" ht="15.75" x14ac:dyDescent="0.25">
      <c r="A35" s="97" t="s">
        <v>15</v>
      </c>
      <c r="B35" s="90" t="s">
        <v>85</v>
      </c>
      <c r="C35" s="3">
        <v>11</v>
      </c>
      <c r="D35" s="28">
        <v>349157.21</v>
      </c>
      <c r="E35" s="31"/>
      <c r="F35" s="78"/>
      <c r="G35" s="42"/>
      <c r="H35" s="21">
        <v>22000</v>
      </c>
      <c r="I35" s="85">
        <f t="shared" si="0"/>
        <v>22000</v>
      </c>
    </row>
    <row r="36" spans="1:9" ht="15.75" x14ac:dyDescent="0.25">
      <c r="A36" s="97"/>
      <c r="B36" s="90"/>
      <c r="C36" s="3">
        <v>45</v>
      </c>
      <c r="D36" s="28">
        <v>1097354.2</v>
      </c>
      <c r="E36" s="31">
        <v>802150.63</v>
      </c>
      <c r="F36" s="78">
        <v>820520.37</v>
      </c>
      <c r="G36" s="42"/>
      <c r="H36" s="21">
        <v>837073.86</v>
      </c>
      <c r="I36" s="85">
        <f t="shared" si="0"/>
        <v>837073.86</v>
      </c>
    </row>
    <row r="37" spans="1:9" ht="15.75" x14ac:dyDescent="0.25">
      <c r="A37" s="98" t="s">
        <v>16</v>
      </c>
      <c r="B37" s="99" t="s">
        <v>72</v>
      </c>
      <c r="C37" s="3">
        <v>11</v>
      </c>
      <c r="D37" s="14">
        <v>92302.16</v>
      </c>
      <c r="E37" s="31"/>
      <c r="F37" s="78"/>
      <c r="G37" s="42"/>
      <c r="H37" s="21">
        <v>19000</v>
      </c>
      <c r="I37" s="85">
        <f t="shared" si="0"/>
        <v>19000</v>
      </c>
    </row>
    <row r="38" spans="1:9" ht="15.75" x14ac:dyDescent="0.25">
      <c r="A38" s="98"/>
      <c r="B38" s="99"/>
      <c r="C38" s="3">
        <v>45</v>
      </c>
      <c r="D38" s="14">
        <v>856861.89</v>
      </c>
      <c r="E38" s="31">
        <v>906210.86</v>
      </c>
      <c r="F38" s="78">
        <v>912190.63</v>
      </c>
      <c r="G38" s="42"/>
      <c r="H38" s="21">
        <v>901374.67</v>
      </c>
      <c r="I38" s="85">
        <f t="shared" si="0"/>
        <v>901374.67</v>
      </c>
    </row>
    <row r="39" spans="1:9" ht="15.75" x14ac:dyDescent="0.25">
      <c r="A39" s="98" t="s">
        <v>17</v>
      </c>
      <c r="B39" s="15" t="s">
        <v>73</v>
      </c>
      <c r="C39" s="3">
        <v>11</v>
      </c>
      <c r="D39" s="14">
        <v>53304.78</v>
      </c>
      <c r="E39" s="31"/>
      <c r="F39" s="78"/>
      <c r="G39" s="42"/>
      <c r="H39" s="21">
        <v>23000</v>
      </c>
      <c r="I39" s="85">
        <f t="shared" si="0"/>
        <v>23000</v>
      </c>
    </row>
    <row r="40" spans="1:9" ht="15.75" x14ac:dyDescent="0.25">
      <c r="A40" s="98"/>
      <c r="B40" s="16" t="s">
        <v>74</v>
      </c>
      <c r="C40" s="3">
        <v>45</v>
      </c>
      <c r="D40" s="14">
        <v>898655.68</v>
      </c>
      <c r="E40" s="31">
        <v>687214.84</v>
      </c>
      <c r="F40" s="78">
        <v>708163.54</v>
      </c>
      <c r="G40" s="42">
        <f>1396319+25000</f>
        <v>1421319</v>
      </c>
      <c r="H40" s="21">
        <v>726313.17</v>
      </c>
      <c r="I40" s="85">
        <f t="shared" si="0"/>
        <v>2147632.17</v>
      </c>
    </row>
    <row r="41" spans="1:9" ht="15.75" x14ac:dyDescent="0.25">
      <c r="A41" s="97" t="s">
        <v>18</v>
      </c>
      <c r="B41" s="94" t="s">
        <v>75</v>
      </c>
      <c r="C41" s="3">
        <v>11</v>
      </c>
      <c r="D41" s="28">
        <v>47364.2</v>
      </c>
      <c r="E41" s="31"/>
      <c r="F41" s="78"/>
      <c r="G41" s="42"/>
      <c r="H41" s="21">
        <v>23500</v>
      </c>
      <c r="I41" s="85">
        <f t="shared" si="0"/>
        <v>23500</v>
      </c>
    </row>
    <row r="42" spans="1:9" ht="15.75" x14ac:dyDescent="0.25">
      <c r="A42" s="97"/>
      <c r="B42" s="94"/>
      <c r="C42" s="3">
        <v>45</v>
      </c>
      <c r="D42" s="28">
        <v>948195.98</v>
      </c>
      <c r="E42" s="31">
        <v>870980.23</v>
      </c>
      <c r="F42" s="78">
        <v>891349.19099999999</v>
      </c>
      <c r="G42" s="42"/>
      <c r="H42" s="21">
        <v>892267.54</v>
      </c>
      <c r="I42" s="85">
        <f t="shared" si="0"/>
        <v>892267.54</v>
      </c>
    </row>
    <row r="43" spans="1:9" ht="15.75" x14ac:dyDescent="0.25">
      <c r="A43" s="97" t="s">
        <v>42</v>
      </c>
      <c r="B43" s="94" t="s">
        <v>76</v>
      </c>
      <c r="C43" s="3">
        <v>11</v>
      </c>
      <c r="D43" s="28">
        <v>81582.009999999995</v>
      </c>
      <c r="E43" s="31"/>
      <c r="F43" s="78"/>
      <c r="G43" s="42"/>
      <c r="H43" s="21">
        <v>23000</v>
      </c>
      <c r="I43" s="85">
        <f t="shared" si="0"/>
        <v>23000</v>
      </c>
    </row>
    <row r="44" spans="1:9" ht="15.75" x14ac:dyDescent="0.25">
      <c r="A44" s="97"/>
      <c r="B44" s="94"/>
      <c r="C44" s="3">
        <v>45</v>
      </c>
      <c r="D44" s="28">
        <v>1303199.92</v>
      </c>
      <c r="E44" s="31">
        <v>1302326.54</v>
      </c>
      <c r="F44" s="78">
        <v>1247291.1000000001</v>
      </c>
      <c r="G44" s="42">
        <v>250000</v>
      </c>
      <c r="H44" s="21">
        <v>1385423.19</v>
      </c>
      <c r="I44" s="85">
        <f t="shared" si="0"/>
        <v>1635423.19</v>
      </c>
    </row>
    <row r="45" spans="1:9" ht="15.75" x14ac:dyDescent="0.25">
      <c r="A45" s="97" t="s">
        <v>44</v>
      </c>
      <c r="B45" s="94" t="s">
        <v>82</v>
      </c>
      <c r="C45" s="3">
        <v>11</v>
      </c>
      <c r="D45" s="28">
        <v>0</v>
      </c>
      <c r="E45" s="31"/>
      <c r="F45" s="78"/>
      <c r="G45" s="42"/>
      <c r="H45" s="21"/>
      <c r="I45" s="85">
        <f t="shared" si="0"/>
        <v>0</v>
      </c>
    </row>
    <row r="46" spans="1:9" ht="15.75" x14ac:dyDescent="0.25">
      <c r="A46" s="97"/>
      <c r="B46" s="94"/>
      <c r="C46" s="3">
        <v>45</v>
      </c>
      <c r="D46" s="28">
        <v>1607230.4</v>
      </c>
      <c r="E46" s="31">
        <v>1671520.24</v>
      </c>
      <c r="F46" s="78">
        <v>1737282.36</v>
      </c>
      <c r="G46" s="42"/>
      <c r="H46" s="21">
        <v>1762998</v>
      </c>
      <c r="I46" s="85">
        <f t="shared" si="0"/>
        <v>1762998</v>
      </c>
    </row>
    <row r="47" spans="1:9" ht="15.75" x14ac:dyDescent="0.25">
      <c r="A47" s="97" t="s">
        <v>46</v>
      </c>
      <c r="B47" s="94" t="s">
        <v>83</v>
      </c>
      <c r="C47" s="3">
        <v>11</v>
      </c>
      <c r="D47" s="28"/>
      <c r="E47" s="31"/>
      <c r="F47" s="78"/>
      <c r="G47" s="42"/>
      <c r="H47" s="21"/>
      <c r="I47" s="85">
        <f t="shared" si="0"/>
        <v>0</v>
      </c>
    </row>
    <row r="48" spans="1:9" ht="15.75" x14ac:dyDescent="0.25">
      <c r="A48" s="97"/>
      <c r="B48" s="94"/>
      <c r="C48" s="3">
        <v>45</v>
      </c>
      <c r="D48" s="28"/>
      <c r="E48" s="31">
        <v>2411146</v>
      </c>
      <c r="F48" s="78">
        <v>2459368.92</v>
      </c>
      <c r="G48" s="42"/>
      <c r="H48" s="21"/>
      <c r="I48" s="85">
        <v>0</v>
      </c>
    </row>
    <row r="49" spans="1:18" ht="15.75" customHeight="1" x14ac:dyDescent="0.25">
      <c r="A49" s="97" t="s">
        <v>48</v>
      </c>
      <c r="B49" s="90" t="s">
        <v>84</v>
      </c>
      <c r="C49" s="3">
        <v>11</v>
      </c>
      <c r="D49" s="29"/>
      <c r="E49" s="31"/>
      <c r="F49" s="78"/>
      <c r="G49" s="42"/>
      <c r="H49" s="21"/>
      <c r="I49" s="85">
        <v>0</v>
      </c>
    </row>
    <row r="50" spans="1:18" ht="16.5" thickBot="1" x14ac:dyDescent="0.3">
      <c r="A50" s="100"/>
      <c r="B50" s="101"/>
      <c r="C50" s="3">
        <v>45</v>
      </c>
      <c r="D50" s="33"/>
      <c r="E50" s="34">
        <v>650000</v>
      </c>
      <c r="F50" s="84">
        <v>663000</v>
      </c>
      <c r="G50" s="47"/>
      <c r="H50" s="36">
        <v>663000</v>
      </c>
      <c r="I50" s="86">
        <f t="shared" ref="I50" si="1">G50+H50</f>
        <v>663000</v>
      </c>
    </row>
    <row r="51" spans="1:18" ht="15" customHeight="1" x14ac:dyDescent="0.25">
      <c r="G51" s="17"/>
      <c r="H51" s="17"/>
      <c r="I51" s="17"/>
      <c r="J51" s="17"/>
      <c r="K51" s="17"/>
      <c r="L51" s="17"/>
      <c r="M51" s="17"/>
      <c r="N51" s="22"/>
      <c r="O51" s="22"/>
      <c r="P51" s="22"/>
      <c r="Q51" s="22"/>
      <c r="R51" s="22"/>
    </row>
    <row r="52" spans="1:18" ht="15.75" x14ac:dyDescent="0.25">
      <c r="B52" s="2"/>
      <c r="C52" s="64">
        <v>11</v>
      </c>
      <c r="G52" s="17"/>
      <c r="H52" s="17"/>
      <c r="I52" s="17">
        <f>SUM(I5+I7+I9+I11+I13+I15+I17+I19+I21+I23+I25+I27+I29+I31+I33+I35+I37+I39+I41+I43+I45+I47)</f>
        <v>317000</v>
      </c>
      <c r="J52" s="17"/>
      <c r="K52" s="17"/>
      <c r="L52" s="17"/>
      <c r="M52" s="17"/>
      <c r="N52" s="22"/>
      <c r="O52" s="22"/>
      <c r="P52" s="22"/>
      <c r="Q52" s="22"/>
      <c r="R52" s="22"/>
    </row>
    <row r="53" spans="1:18" ht="15.75" x14ac:dyDescent="0.25">
      <c r="C53" s="64">
        <v>45</v>
      </c>
      <c r="G53" s="17"/>
      <c r="H53" s="17"/>
      <c r="I53" s="17">
        <f>SUM(I6+I8+I10+I12+I14+I16+I18+I20+I22+I24+I26+I28+I30+I32+I34+I36+I38+I40+I42+I44+I46+I50)</f>
        <v>20237174.000000004</v>
      </c>
      <c r="J53" s="17"/>
      <c r="K53" s="17"/>
      <c r="L53" s="17"/>
      <c r="M53" s="17"/>
      <c r="N53" s="22"/>
      <c r="O53" s="22"/>
      <c r="P53" s="22"/>
      <c r="Q53" s="22"/>
      <c r="R53" s="22"/>
    </row>
    <row r="54" spans="1:18" ht="15.75" x14ac:dyDescent="0.25">
      <c r="G54" s="17"/>
      <c r="H54" s="17"/>
      <c r="I54" s="17"/>
      <c r="J54" s="17"/>
      <c r="K54" s="17"/>
      <c r="L54" s="17"/>
      <c r="M54" s="17"/>
      <c r="N54" s="22"/>
      <c r="O54" s="22"/>
      <c r="P54" s="22"/>
      <c r="Q54" s="22"/>
      <c r="R54" s="22"/>
    </row>
    <row r="55" spans="1:18" ht="15.75" x14ac:dyDescent="0.25">
      <c r="G55" s="17"/>
      <c r="H55" s="17"/>
      <c r="I55" s="17"/>
      <c r="J55" s="17"/>
      <c r="K55" s="17"/>
      <c r="L55" s="17"/>
      <c r="M55" s="17"/>
      <c r="N55" s="22"/>
      <c r="O55" s="22"/>
      <c r="P55" s="22"/>
      <c r="Q55" s="22"/>
      <c r="R55" s="22"/>
    </row>
    <row r="56" spans="1:18" ht="15.75" x14ac:dyDescent="0.25">
      <c r="G56" s="17"/>
      <c r="H56" s="17"/>
      <c r="I56" s="17"/>
      <c r="J56" s="17"/>
      <c r="K56" s="17"/>
      <c r="L56" s="17"/>
      <c r="M56" s="17"/>
      <c r="N56" s="22"/>
      <c r="O56" s="22"/>
      <c r="P56" s="22"/>
      <c r="Q56" s="22"/>
      <c r="R56" s="22"/>
    </row>
    <row r="57" spans="1:18" ht="15.75" x14ac:dyDescent="0.25">
      <c r="G57" s="17"/>
      <c r="H57" s="17"/>
      <c r="I57" s="17"/>
      <c r="J57" s="17"/>
      <c r="K57" s="17"/>
      <c r="L57" s="17"/>
      <c r="M57" s="17"/>
      <c r="N57" s="22"/>
      <c r="O57" s="22"/>
      <c r="P57" s="22"/>
      <c r="Q57" s="22"/>
      <c r="R57" s="22"/>
    </row>
  </sheetData>
  <mergeCells count="46">
    <mergeCell ref="A47:A48"/>
    <mergeCell ref="B47:B48"/>
    <mergeCell ref="A49:A50"/>
    <mergeCell ref="B49:B50"/>
    <mergeCell ref="A39:A40"/>
    <mergeCell ref="A41:A42"/>
    <mergeCell ref="B41:B42"/>
    <mergeCell ref="A43:A44"/>
    <mergeCell ref="B43:B44"/>
    <mergeCell ref="A45:A46"/>
    <mergeCell ref="B45:B46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7:A8"/>
    <mergeCell ref="B7:B8"/>
    <mergeCell ref="G3:I3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12" sqref="H12"/>
    </sheetView>
  </sheetViews>
  <sheetFormatPr defaultRowHeight="15" x14ac:dyDescent="0.25"/>
  <cols>
    <col min="2" max="2" width="20.42578125" customWidth="1"/>
    <col min="4" max="4" width="11.28515625" bestFit="1" customWidth="1"/>
    <col min="5" max="5" width="11.28515625" customWidth="1"/>
    <col min="6" max="6" width="14.42578125" customWidth="1"/>
    <col min="7" max="7" width="12.140625" customWidth="1"/>
    <col min="8" max="8" width="17.28515625" customWidth="1"/>
    <col min="9" max="9" width="11.28515625" bestFit="1" customWidth="1"/>
    <col min="11" max="11" width="11.28515625" bestFit="1" customWidth="1"/>
    <col min="12" max="12" width="13.140625" bestFit="1" customWidth="1"/>
    <col min="14" max="14" width="13.140625" bestFit="1" customWidth="1"/>
  </cols>
  <sheetData>
    <row r="1" spans="1:8" x14ac:dyDescent="0.25">
      <c r="A1" t="s">
        <v>90</v>
      </c>
    </row>
    <row r="2" spans="1:8" ht="15.75" thickBot="1" x14ac:dyDescent="0.3"/>
    <row r="3" spans="1:8" ht="16.5" thickBot="1" x14ac:dyDescent="0.3">
      <c r="F3" s="91" t="s">
        <v>87</v>
      </c>
      <c r="G3" s="92"/>
      <c r="H3" s="93"/>
    </row>
    <row r="4" spans="1:8" ht="31.5" x14ac:dyDescent="0.25">
      <c r="A4" s="59" t="s">
        <v>115</v>
      </c>
      <c r="B4" s="59" t="s">
        <v>21</v>
      </c>
      <c r="C4" s="59" t="s">
        <v>22</v>
      </c>
      <c r="D4" s="60" t="s">
        <v>92</v>
      </c>
      <c r="E4" s="65" t="s">
        <v>86</v>
      </c>
      <c r="F4" s="38" t="s">
        <v>88</v>
      </c>
      <c r="G4" s="19" t="s">
        <v>89</v>
      </c>
      <c r="H4" s="66" t="s">
        <v>123</v>
      </c>
    </row>
    <row r="5" spans="1:8" ht="22.5" customHeight="1" thickBot="1" x14ac:dyDescent="0.3">
      <c r="A5" s="23" t="s">
        <v>0</v>
      </c>
      <c r="B5" s="24" t="s">
        <v>19</v>
      </c>
      <c r="C5" s="3">
        <v>11</v>
      </c>
      <c r="D5" s="5">
        <v>3364359.08</v>
      </c>
      <c r="E5" s="50">
        <v>3384578</v>
      </c>
      <c r="F5" s="47">
        <v>3931980</v>
      </c>
      <c r="G5" s="35"/>
      <c r="H5" s="48">
        <f>SUM(F5+G5)</f>
        <v>3931980</v>
      </c>
    </row>
  </sheetData>
  <mergeCells count="1">
    <mergeCell ref="F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I6" sqref="I6"/>
    </sheetView>
  </sheetViews>
  <sheetFormatPr defaultRowHeight="15" x14ac:dyDescent="0.25"/>
  <cols>
    <col min="2" max="2" width="17.85546875" customWidth="1"/>
    <col min="4" max="4" width="11.28515625" customWidth="1"/>
    <col min="5" max="6" width="11.28515625" bestFit="1" customWidth="1"/>
    <col min="7" max="7" width="11.140625" customWidth="1"/>
    <col min="8" max="8" width="17.7109375" customWidth="1"/>
    <col min="9" max="9" width="11.28515625" bestFit="1" customWidth="1"/>
    <col min="11" max="11" width="11.28515625" bestFit="1" customWidth="1"/>
    <col min="12" max="12" width="13.140625" bestFit="1" customWidth="1"/>
    <col min="14" max="14" width="13.140625" bestFit="1" customWidth="1"/>
  </cols>
  <sheetData>
    <row r="1" spans="1:8" x14ac:dyDescent="0.25">
      <c r="A1" t="s">
        <v>91</v>
      </c>
    </row>
    <row r="2" spans="1:8" ht="15.75" thickBot="1" x14ac:dyDescent="0.3"/>
    <row r="3" spans="1:8" ht="16.5" thickBot="1" x14ac:dyDescent="0.3">
      <c r="F3" s="102" t="s">
        <v>87</v>
      </c>
      <c r="G3" s="103"/>
      <c r="H3" s="104"/>
    </row>
    <row r="4" spans="1:8" ht="33" customHeight="1" x14ac:dyDescent="0.25">
      <c r="A4" s="59" t="s">
        <v>115</v>
      </c>
      <c r="B4" s="59" t="s">
        <v>21</v>
      </c>
      <c r="C4" s="59" t="s">
        <v>22</v>
      </c>
      <c r="D4" s="60" t="s">
        <v>92</v>
      </c>
      <c r="E4" s="65" t="s">
        <v>86</v>
      </c>
      <c r="F4" s="38" t="s">
        <v>88</v>
      </c>
      <c r="G4" s="19" t="s">
        <v>89</v>
      </c>
      <c r="H4" s="66" t="s">
        <v>123</v>
      </c>
    </row>
    <row r="5" spans="1:8" ht="21.75" customHeight="1" thickBot="1" x14ac:dyDescent="0.3">
      <c r="A5" s="23" t="s">
        <v>0</v>
      </c>
      <c r="B5" s="24" t="s">
        <v>20</v>
      </c>
      <c r="C5" s="3">
        <v>11</v>
      </c>
      <c r="D5" s="4">
        <v>5941785.9400000004</v>
      </c>
      <c r="E5" s="87">
        <v>5166310</v>
      </c>
      <c r="F5" s="47">
        <v>4841612</v>
      </c>
      <c r="G5" s="35"/>
      <c r="H5" s="48">
        <f>SUM(F5+G5)</f>
        <v>4841612</v>
      </c>
    </row>
  </sheetData>
  <mergeCells count="1">
    <mergeCell ref="F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3" sqref="F3:H22"/>
    </sheetView>
  </sheetViews>
  <sheetFormatPr defaultRowHeight="15" x14ac:dyDescent="0.25"/>
  <cols>
    <col min="1" max="1" width="6.140625" customWidth="1"/>
    <col min="2" max="2" width="41.42578125" bestFit="1" customWidth="1"/>
    <col min="4" max="4" width="14.28515625" bestFit="1" customWidth="1"/>
    <col min="5" max="5" width="14.28515625" customWidth="1"/>
    <col min="6" max="6" width="13.140625" bestFit="1" customWidth="1"/>
    <col min="7" max="7" width="13.85546875" customWidth="1"/>
    <col min="8" max="8" width="16.7109375" customWidth="1"/>
    <col min="9" max="9" width="0" hidden="1" customWidth="1"/>
  </cols>
  <sheetData>
    <row r="1" spans="1:9" x14ac:dyDescent="0.25">
      <c r="A1" t="s">
        <v>117</v>
      </c>
    </row>
    <row r="2" spans="1:9" ht="15.75" thickBot="1" x14ac:dyDescent="0.3"/>
    <row r="3" spans="1:9" ht="16.5" thickBot="1" x14ac:dyDescent="0.3">
      <c r="F3" s="91" t="s">
        <v>87</v>
      </c>
      <c r="G3" s="92"/>
      <c r="H3" s="93"/>
      <c r="I3" s="18"/>
    </row>
    <row r="4" spans="1:9" ht="36" customHeight="1" x14ac:dyDescent="0.25">
      <c r="A4" s="59" t="s">
        <v>115</v>
      </c>
      <c r="B4" s="59" t="s">
        <v>21</v>
      </c>
      <c r="C4" s="59" t="s">
        <v>22</v>
      </c>
      <c r="D4" s="60" t="s">
        <v>92</v>
      </c>
      <c r="E4" s="61" t="s">
        <v>86</v>
      </c>
      <c r="F4" s="38" t="s">
        <v>99</v>
      </c>
      <c r="G4" s="19" t="s">
        <v>89</v>
      </c>
      <c r="H4" s="66" t="s">
        <v>123</v>
      </c>
      <c r="I4" s="39" t="s">
        <v>100</v>
      </c>
    </row>
    <row r="5" spans="1:9" ht="15.75" x14ac:dyDescent="0.25">
      <c r="A5" s="97" t="s">
        <v>0</v>
      </c>
      <c r="B5" s="90" t="s">
        <v>101</v>
      </c>
      <c r="C5" s="3">
        <v>11</v>
      </c>
      <c r="D5" s="40">
        <v>0</v>
      </c>
      <c r="E5" s="41">
        <v>0</v>
      </c>
      <c r="F5" s="42">
        <v>0</v>
      </c>
      <c r="G5" s="30"/>
      <c r="H5" s="43">
        <f>F5+G5</f>
        <v>0</v>
      </c>
      <c r="I5" s="44"/>
    </row>
    <row r="6" spans="1:9" ht="15.75" x14ac:dyDescent="0.25">
      <c r="A6" s="97"/>
      <c r="B6" s="90"/>
      <c r="C6" s="3">
        <v>45</v>
      </c>
      <c r="D6" s="40">
        <v>2161632</v>
      </c>
      <c r="E6" s="41">
        <v>2448097</v>
      </c>
      <c r="F6" s="42">
        <v>2497058</v>
      </c>
      <c r="G6" s="30"/>
      <c r="H6" s="43">
        <v>2497058</v>
      </c>
      <c r="I6" s="44"/>
    </row>
    <row r="7" spans="1:9" ht="15.75" x14ac:dyDescent="0.25">
      <c r="A7" s="97" t="s">
        <v>1</v>
      </c>
      <c r="B7" s="94" t="s">
        <v>102</v>
      </c>
      <c r="C7" s="3">
        <v>11</v>
      </c>
      <c r="D7" s="40">
        <v>0</v>
      </c>
      <c r="E7" s="41">
        <v>0</v>
      </c>
      <c r="F7" s="42">
        <v>0</v>
      </c>
      <c r="G7" s="30"/>
      <c r="H7" s="43">
        <f t="shared" ref="H7:H21" si="0">F7+G7</f>
        <v>0</v>
      </c>
      <c r="I7" s="44"/>
    </row>
    <row r="8" spans="1:9" ht="15.75" x14ac:dyDescent="0.25">
      <c r="A8" s="97"/>
      <c r="B8" s="94"/>
      <c r="C8" s="3">
        <v>45</v>
      </c>
      <c r="D8" s="40">
        <v>3470217.66</v>
      </c>
      <c r="E8" s="41">
        <v>2580000</v>
      </c>
      <c r="F8" s="42">
        <v>2121800</v>
      </c>
      <c r="G8" s="30"/>
      <c r="H8" s="43">
        <v>2121800</v>
      </c>
      <c r="I8" s="44"/>
    </row>
    <row r="9" spans="1:9" ht="15.75" x14ac:dyDescent="0.25">
      <c r="A9" s="97" t="s">
        <v>2</v>
      </c>
      <c r="B9" s="94" t="s">
        <v>103</v>
      </c>
      <c r="C9" s="3">
        <v>11</v>
      </c>
      <c r="D9" s="40">
        <v>0</v>
      </c>
      <c r="E9" s="41">
        <v>0</v>
      </c>
      <c r="F9" s="42">
        <v>0</v>
      </c>
      <c r="G9" s="30"/>
      <c r="H9" s="43">
        <f t="shared" si="0"/>
        <v>0</v>
      </c>
      <c r="I9" s="44"/>
    </row>
    <row r="10" spans="1:9" ht="15.75" x14ac:dyDescent="0.25">
      <c r="A10" s="97"/>
      <c r="B10" s="94"/>
      <c r="C10" s="3">
        <v>45</v>
      </c>
      <c r="D10" s="40">
        <v>0</v>
      </c>
      <c r="E10" s="41">
        <v>0</v>
      </c>
      <c r="F10" s="42">
        <v>0</v>
      </c>
      <c r="G10" s="30"/>
      <c r="H10" s="43">
        <v>600000</v>
      </c>
      <c r="I10" s="44"/>
    </row>
    <row r="11" spans="1:9" ht="15.75" x14ac:dyDescent="0.25">
      <c r="A11" s="97"/>
      <c r="B11" s="94"/>
      <c r="C11" s="3">
        <v>13</v>
      </c>
      <c r="D11" s="40">
        <v>0</v>
      </c>
      <c r="E11" s="41">
        <v>0</v>
      </c>
      <c r="F11" s="42">
        <v>0</v>
      </c>
      <c r="G11" s="30"/>
      <c r="H11" s="43">
        <f t="shared" si="0"/>
        <v>0</v>
      </c>
      <c r="I11" s="44"/>
    </row>
    <row r="12" spans="1:9" ht="15.75" x14ac:dyDescent="0.25">
      <c r="A12" s="97" t="s">
        <v>3</v>
      </c>
      <c r="B12" s="94" t="s">
        <v>104</v>
      </c>
      <c r="C12" s="3">
        <v>11</v>
      </c>
      <c r="D12" s="40">
        <v>366870.36</v>
      </c>
      <c r="E12" s="41">
        <v>243519</v>
      </c>
      <c r="F12" s="42">
        <v>207000</v>
      </c>
      <c r="G12" s="30"/>
      <c r="H12" s="43">
        <v>245954.19</v>
      </c>
      <c r="I12" s="44"/>
    </row>
    <row r="13" spans="1:9" ht="15.75" x14ac:dyDescent="0.25">
      <c r="A13" s="97"/>
      <c r="B13" s="94"/>
      <c r="C13" s="3">
        <v>45</v>
      </c>
      <c r="D13" s="40">
        <v>450000</v>
      </c>
      <c r="E13" s="41">
        <v>468000</v>
      </c>
      <c r="F13" s="42">
        <v>477361</v>
      </c>
      <c r="G13" s="30"/>
      <c r="H13" s="43">
        <v>477361</v>
      </c>
      <c r="I13" s="44"/>
    </row>
    <row r="14" spans="1:9" ht="15.75" x14ac:dyDescent="0.25">
      <c r="A14" s="97" t="s">
        <v>4</v>
      </c>
      <c r="B14" s="94" t="s">
        <v>105</v>
      </c>
      <c r="C14" s="3">
        <v>11</v>
      </c>
      <c r="D14" s="40">
        <v>633740</v>
      </c>
      <c r="E14" s="41">
        <v>300000</v>
      </c>
      <c r="F14" s="42">
        <v>303000</v>
      </c>
      <c r="G14" s="30"/>
      <c r="H14" s="43">
        <v>303000</v>
      </c>
      <c r="I14" s="44"/>
    </row>
    <row r="15" spans="1:9" ht="15.75" x14ac:dyDescent="0.25">
      <c r="A15" s="97"/>
      <c r="B15" s="94"/>
      <c r="C15" s="3">
        <v>45</v>
      </c>
      <c r="D15" s="40">
        <v>502570</v>
      </c>
      <c r="E15" s="41">
        <v>686673</v>
      </c>
      <c r="F15" s="42">
        <v>700406</v>
      </c>
      <c r="G15" s="30"/>
      <c r="H15" s="43">
        <v>400406</v>
      </c>
      <c r="I15" s="44"/>
    </row>
    <row r="16" spans="1:9" ht="15.75" x14ac:dyDescent="0.25">
      <c r="A16" s="97"/>
      <c r="B16" s="94"/>
      <c r="C16" s="3">
        <v>13</v>
      </c>
      <c r="D16" s="40">
        <v>480000</v>
      </c>
      <c r="E16" s="41">
        <v>576000</v>
      </c>
      <c r="F16" s="42">
        <v>576000</v>
      </c>
      <c r="G16" s="30"/>
      <c r="H16" s="43">
        <v>576000</v>
      </c>
      <c r="I16" s="44"/>
    </row>
    <row r="17" spans="1:9" ht="15.75" x14ac:dyDescent="0.25">
      <c r="A17" s="97" t="s">
        <v>5</v>
      </c>
      <c r="B17" s="94" t="s">
        <v>107</v>
      </c>
      <c r="C17" s="3">
        <v>11</v>
      </c>
      <c r="D17" s="40">
        <v>0</v>
      </c>
      <c r="E17" s="41">
        <v>215000</v>
      </c>
      <c r="F17" s="42">
        <v>0</v>
      </c>
      <c r="G17" s="30"/>
      <c r="H17" s="43">
        <f t="shared" ref="H17" si="1">F17+G17</f>
        <v>0</v>
      </c>
      <c r="I17" s="44"/>
    </row>
    <row r="18" spans="1:9" ht="15.75" x14ac:dyDescent="0.25">
      <c r="A18" s="97"/>
      <c r="B18" s="94"/>
      <c r="C18" s="3">
        <v>45</v>
      </c>
      <c r="D18" s="40">
        <v>8449837.0700000003</v>
      </c>
      <c r="E18" s="41">
        <v>9790326</v>
      </c>
      <c r="F18" s="42">
        <v>8966133</v>
      </c>
      <c r="G18" s="30"/>
      <c r="H18" s="43">
        <v>8665933</v>
      </c>
      <c r="I18" s="44"/>
    </row>
    <row r="19" spans="1:9" ht="15.75" x14ac:dyDescent="0.25">
      <c r="A19" s="97" t="s">
        <v>6</v>
      </c>
      <c r="B19" s="94" t="s">
        <v>106</v>
      </c>
      <c r="C19" s="3">
        <v>11</v>
      </c>
      <c r="D19" s="40">
        <v>0</v>
      </c>
      <c r="E19" s="41"/>
      <c r="F19" s="42">
        <v>0</v>
      </c>
      <c r="G19" s="30"/>
      <c r="H19" s="43">
        <f t="shared" si="0"/>
        <v>0</v>
      </c>
      <c r="I19" s="44"/>
    </row>
    <row r="20" spans="1:9" ht="15.75" x14ac:dyDescent="0.25">
      <c r="A20" s="97"/>
      <c r="B20" s="94"/>
      <c r="C20" s="3">
        <v>45</v>
      </c>
      <c r="D20" s="40">
        <v>6195800</v>
      </c>
      <c r="E20" s="41">
        <v>6940688</v>
      </c>
      <c r="F20" s="42">
        <v>7640688</v>
      </c>
      <c r="G20" s="30"/>
      <c r="H20" s="43">
        <v>8033634</v>
      </c>
      <c r="I20" s="44"/>
    </row>
    <row r="21" spans="1:9" ht="15.75" x14ac:dyDescent="0.25">
      <c r="A21" s="97" t="s">
        <v>7</v>
      </c>
      <c r="B21" s="94" t="s">
        <v>108</v>
      </c>
      <c r="C21" s="3">
        <v>11</v>
      </c>
      <c r="D21" s="40">
        <v>0</v>
      </c>
      <c r="E21" s="41"/>
      <c r="F21" s="42">
        <v>0</v>
      </c>
      <c r="G21" s="30"/>
      <c r="H21" s="43">
        <f t="shared" si="0"/>
        <v>0</v>
      </c>
      <c r="I21" s="44"/>
    </row>
    <row r="22" spans="1:9" ht="16.5" thickBot="1" x14ac:dyDescent="0.3">
      <c r="A22" s="100"/>
      <c r="B22" s="105"/>
      <c r="C22" s="32">
        <v>45</v>
      </c>
      <c r="D22" s="45">
        <v>2771051.84</v>
      </c>
      <c r="E22" s="46">
        <v>3030000</v>
      </c>
      <c r="F22" s="47">
        <v>2907809</v>
      </c>
      <c r="G22" s="35"/>
      <c r="H22" s="48">
        <v>2136468</v>
      </c>
      <c r="I22" s="44"/>
    </row>
    <row r="23" spans="1:9" x14ac:dyDescent="0.25">
      <c r="D23" s="1"/>
      <c r="F23" s="17"/>
      <c r="G23" s="17"/>
      <c r="H23" s="17">
        <f>SUM(H6+H8+H10+H13+H15+H18)</f>
        <v>14762558</v>
      </c>
      <c r="I23" s="17"/>
    </row>
    <row r="24" spans="1:9" hidden="1" x14ac:dyDescent="0.25">
      <c r="F24" s="1"/>
    </row>
    <row r="25" spans="1:9" x14ac:dyDescent="0.25">
      <c r="B25" s="2"/>
    </row>
    <row r="27" spans="1:9" ht="24" customHeight="1" x14ac:dyDescent="0.25"/>
    <row r="28" spans="1:9" x14ac:dyDescent="0.25">
      <c r="B28" s="49"/>
      <c r="F28" s="1"/>
    </row>
    <row r="30" spans="1:9" x14ac:dyDescent="0.25">
      <c r="F30" s="1"/>
    </row>
  </sheetData>
  <mergeCells count="17">
    <mergeCell ref="A17:A18"/>
    <mergeCell ref="B17:B18"/>
    <mergeCell ref="A19:A20"/>
    <mergeCell ref="B19:B20"/>
    <mergeCell ref="A21:A22"/>
    <mergeCell ref="B21:B22"/>
    <mergeCell ref="A9:A11"/>
    <mergeCell ref="B9:B11"/>
    <mergeCell ref="A12:A13"/>
    <mergeCell ref="B12:B13"/>
    <mergeCell ref="A14:A16"/>
    <mergeCell ref="B14:B16"/>
    <mergeCell ref="F3:H3"/>
    <mergeCell ref="A5:A6"/>
    <mergeCell ref="B5:B6"/>
    <mergeCell ref="A7:A8"/>
    <mergeCell ref="B7:B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L16" sqref="L16"/>
    </sheetView>
  </sheetViews>
  <sheetFormatPr defaultRowHeight="15" x14ac:dyDescent="0.25"/>
  <cols>
    <col min="2" max="2" width="16.28515625" customWidth="1"/>
    <col min="4" max="4" width="9.85546875" customWidth="1"/>
    <col min="5" max="5" width="14.42578125" customWidth="1"/>
    <col min="6" max="6" width="11.28515625" bestFit="1" customWidth="1"/>
    <col min="8" max="8" width="19.5703125" customWidth="1"/>
  </cols>
  <sheetData>
    <row r="1" spans="1:8" x14ac:dyDescent="0.25">
      <c r="A1" t="s">
        <v>120</v>
      </c>
    </row>
    <row r="2" spans="1:8" ht="15.75" thickBot="1" x14ac:dyDescent="0.3"/>
    <row r="3" spans="1:8" ht="16.5" thickBot="1" x14ac:dyDescent="0.3">
      <c r="F3" s="91" t="s">
        <v>87</v>
      </c>
      <c r="G3" s="92"/>
      <c r="H3" s="93"/>
    </row>
    <row r="4" spans="1:8" ht="31.5" x14ac:dyDescent="0.25">
      <c r="A4" s="59" t="s">
        <v>115</v>
      </c>
      <c r="B4" s="59" t="s">
        <v>21</v>
      </c>
      <c r="C4" s="59" t="s">
        <v>22</v>
      </c>
      <c r="D4" s="60" t="s">
        <v>92</v>
      </c>
      <c r="E4" s="65" t="s">
        <v>86</v>
      </c>
      <c r="F4" s="38" t="s">
        <v>99</v>
      </c>
      <c r="G4" s="19" t="s">
        <v>89</v>
      </c>
      <c r="H4" s="66" t="s">
        <v>123</v>
      </c>
    </row>
    <row r="5" spans="1:8" ht="15.75" x14ac:dyDescent="0.25">
      <c r="A5" s="62" t="s">
        <v>0</v>
      </c>
      <c r="B5" s="63" t="s">
        <v>109</v>
      </c>
      <c r="C5" s="3">
        <v>11</v>
      </c>
      <c r="D5" s="28">
        <v>769275.03</v>
      </c>
      <c r="E5" s="50">
        <v>1128440</v>
      </c>
      <c r="F5" s="42">
        <v>1411899.5</v>
      </c>
      <c r="G5" s="30">
        <v>0</v>
      </c>
      <c r="H5" s="43">
        <f>F5+G5</f>
        <v>1411899.5</v>
      </c>
    </row>
    <row r="6" spans="1:8" ht="15.75" x14ac:dyDescent="0.25">
      <c r="A6" s="62" t="s">
        <v>1</v>
      </c>
      <c r="B6" s="63"/>
      <c r="C6" s="3">
        <v>13</v>
      </c>
      <c r="D6" s="28"/>
      <c r="E6" s="50"/>
      <c r="F6" s="42">
        <v>100000</v>
      </c>
      <c r="G6" s="30"/>
      <c r="H6" s="43">
        <f t="shared" ref="H6:H8" si="0">F6+G6</f>
        <v>100000</v>
      </c>
    </row>
    <row r="7" spans="1:8" ht="15.75" x14ac:dyDescent="0.25">
      <c r="A7" s="62" t="s">
        <v>2</v>
      </c>
      <c r="B7" s="63"/>
      <c r="C7" s="3">
        <v>14</v>
      </c>
      <c r="D7" s="28"/>
      <c r="E7" s="50"/>
      <c r="F7" s="42">
        <v>120000</v>
      </c>
      <c r="G7" s="30"/>
      <c r="H7" s="43">
        <f t="shared" si="0"/>
        <v>120000</v>
      </c>
    </row>
    <row r="8" spans="1:8" ht="16.5" thickBot="1" x14ac:dyDescent="0.3">
      <c r="A8" s="62" t="s">
        <v>3</v>
      </c>
      <c r="B8" s="63"/>
      <c r="C8" s="3">
        <v>19</v>
      </c>
      <c r="D8" s="28"/>
      <c r="E8" s="50">
        <v>59805</v>
      </c>
      <c r="F8" s="47">
        <v>591630.5</v>
      </c>
      <c r="G8" s="35">
        <v>0</v>
      </c>
      <c r="H8" s="48">
        <f t="shared" si="0"/>
        <v>591630.5</v>
      </c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J8" sqref="J8"/>
    </sheetView>
  </sheetViews>
  <sheetFormatPr defaultRowHeight="15" x14ac:dyDescent="0.25"/>
  <cols>
    <col min="2" max="2" width="19.140625" customWidth="1"/>
    <col min="4" max="4" width="11.28515625" customWidth="1"/>
    <col min="5" max="5" width="13" customWidth="1"/>
    <col min="6" max="6" width="11.28515625" bestFit="1" customWidth="1"/>
    <col min="7" max="7" width="9.85546875" bestFit="1" customWidth="1"/>
    <col min="8" max="8" width="14.28515625" customWidth="1"/>
  </cols>
  <sheetData>
    <row r="1" spans="1:8" x14ac:dyDescent="0.25">
      <c r="A1" t="s">
        <v>110</v>
      </c>
    </row>
    <row r="2" spans="1:8" ht="15.75" thickBot="1" x14ac:dyDescent="0.3"/>
    <row r="3" spans="1:8" ht="16.5" thickBot="1" x14ac:dyDescent="0.3">
      <c r="F3" s="91" t="s">
        <v>87</v>
      </c>
      <c r="G3" s="92"/>
      <c r="H3" s="93"/>
    </row>
    <row r="4" spans="1:8" ht="33.75" customHeight="1" x14ac:dyDescent="0.25">
      <c r="A4" s="59" t="s">
        <v>115</v>
      </c>
      <c r="B4" s="59" t="s">
        <v>21</v>
      </c>
      <c r="C4" s="59" t="s">
        <v>22</v>
      </c>
      <c r="D4" s="60" t="s">
        <v>92</v>
      </c>
      <c r="E4" s="65" t="s">
        <v>86</v>
      </c>
      <c r="F4" s="38" t="s">
        <v>99</v>
      </c>
      <c r="G4" s="19" t="s">
        <v>89</v>
      </c>
      <c r="H4" s="66" t="s">
        <v>123</v>
      </c>
    </row>
    <row r="5" spans="1:8" ht="29.25" customHeight="1" thickBot="1" x14ac:dyDescent="0.3">
      <c r="A5" s="37" t="s">
        <v>0</v>
      </c>
      <c r="B5" s="51" t="s">
        <v>111</v>
      </c>
      <c r="C5" s="3">
        <v>11</v>
      </c>
      <c r="D5" s="28">
        <v>2280679.62</v>
      </c>
      <c r="E5" s="50">
        <v>2541760</v>
      </c>
      <c r="F5" s="47">
        <v>2500000</v>
      </c>
      <c r="G5" s="35"/>
      <c r="H5" s="48">
        <f>F5+G5</f>
        <v>2500000</v>
      </c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F3" sqref="F3:H6"/>
    </sheetView>
  </sheetViews>
  <sheetFormatPr defaultRowHeight="15" x14ac:dyDescent="0.25"/>
  <cols>
    <col min="2" max="2" width="12.7109375" customWidth="1"/>
    <col min="4" max="4" width="11.28515625" customWidth="1"/>
    <col min="5" max="5" width="11.7109375" bestFit="1" customWidth="1"/>
    <col min="6" max="6" width="11.42578125" bestFit="1" customWidth="1"/>
    <col min="7" max="7" width="11.85546875" bestFit="1" customWidth="1"/>
    <col min="8" max="8" width="19.140625" customWidth="1"/>
  </cols>
  <sheetData>
    <row r="1" spans="1:8" x14ac:dyDescent="0.25">
      <c r="A1" t="s">
        <v>119</v>
      </c>
    </row>
    <row r="2" spans="1:8" ht="15.75" thickBot="1" x14ac:dyDescent="0.3"/>
    <row r="3" spans="1:8" ht="16.5" thickBot="1" x14ac:dyDescent="0.3">
      <c r="F3" s="91" t="s">
        <v>87</v>
      </c>
      <c r="G3" s="92"/>
      <c r="H3" s="93"/>
    </row>
    <row r="4" spans="1:8" ht="33.75" customHeight="1" x14ac:dyDescent="0.25">
      <c r="A4" s="59" t="s">
        <v>115</v>
      </c>
      <c r="B4" s="59" t="s">
        <v>21</v>
      </c>
      <c r="C4" s="59" t="s">
        <v>22</v>
      </c>
      <c r="D4" s="60" t="s">
        <v>92</v>
      </c>
      <c r="E4" s="65" t="s">
        <v>86</v>
      </c>
      <c r="F4" s="38" t="s">
        <v>99</v>
      </c>
      <c r="G4" s="19" t="s">
        <v>89</v>
      </c>
      <c r="H4" s="66" t="s">
        <v>123</v>
      </c>
    </row>
    <row r="5" spans="1:8" ht="15.75" x14ac:dyDescent="0.25">
      <c r="A5" s="37" t="s">
        <v>0</v>
      </c>
      <c r="B5" s="37" t="s">
        <v>112</v>
      </c>
      <c r="C5" s="3">
        <v>11</v>
      </c>
      <c r="D5" s="28">
        <v>1009773.05</v>
      </c>
      <c r="E5" s="50">
        <v>2084721.51</v>
      </c>
      <c r="F5" s="42">
        <v>2570019</v>
      </c>
      <c r="G5" s="30"/>
      <c r="H5" s="43">
        <f>F5+G5</f>
        <v>2570019</v>
      </c>
    </row>
    <row r="6" spans="1:8" ht="16.5" thickBot="1" x14ac:dyDescent="0.3">
      <c r="A6" s="37" t="s">
        <v>1</v>
      </c>
      <c r="B6" s="52"/>
      <c r="C6" s="53">
        <v>19</v>
      </c>
      <c r="D6" s="52"/>
      <c r="E6" s="88">
        <v>1055436.5</v>
      </c>
      <c r="F6" s="47">
        <v>3011974</v>
      </c>
      <c r="G6" s="35"/>
      <c r="H6" s="48">
        <f>F6+G6</f>
        <v>3011974</v>
      </c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17" sqref="H17"/>
    </sheetView>
  </sheetViews>
  <sheetFormatPr defaultRowHeight="15" x14ac:dyDescent="0.25"/>
  <cols>
    <col min="2" max="2" width="14.28515625" customWidth="1"/>
    <col min="4" max="4" width="11.28515625" customWidth="1"/>
    <col min="5" max="5" width="13.7109375" customWidth="1"/>
    <col min="6" max="6" width="11.28515625" bestFit="1" customWidth="1"/>
    <col min="7" max="7" width="9.85546875" bestFit="1" customWidth="1"/>
    <col min="8" max="8" width="17.7109375" customWidth="1"/>
  </cols>
  <sheetData>
    <row r="1" spans="1:8" x14ac:dyDescent="0.25">
      <c r="A1" t="s">
        <v>118</v>
      </c>
    </row>
    <row r="2" spans="1:8" ht="15.75" thickBot="1" x14ac:dyDescent="0.3"/>
    <row r="3" spans="1:8" ht="16.5" thickBot="1" x14ac:dyDescent="0.3">
      <c r="F3" s="91" t="s">
        <v>87</v>
      </c>
      <c r="G3" s="92"/>
      <c r="H3" s="93"/>
    </row>
    <row r="4" spans="1:8" ht="34.5" customHeight="1" x14ac:dyDescent="0.25">
      <c r="A4" s="59" t="s">
        <v>115</v>
      </c>
      <c r="B4" s="59" t="s">
        <v>21</v>
      </c>
      <c r="C4" s="59" t="s">
        <v>22</v>
      </c>
      <c r="D4" s="60" t="s">
        <v>92</v>
      </c>
      <c r="E4" s="65" t="s">
        <v>86</v>
      </c>
      <c r="F4" s="38" t="s">
        <v>99</v>
      </c>
      <c r="G4" s="19" t="s">
        <v>89</v>
      </c>
      <c r="H4" s="66" t="s">
        <v>123</v>
      </c>
    </row>
    <row r="5" spans="1:8" ht="15.75" x14ac:dyDescent="0.25">
      <c r="A5" s="37" t="s">
        <v>0</v>
      </c>
      <c r="B5" s="37" t="s">
        <v>113</v>
      </c>
      <c r="C5" s="3">
        <v>11</v>
      </c>
      <c r="D5" s="28">
        <v>1158557.0900000001</v>
      </c>
      <c r="E5" s="50">
        <v>1295000</v>
      </c>
      <c r="F5" s="42">
        <v>1200000</v>
      </c>
      <c r="G5" s="30">
        <v>0</v>
      </c>
      <c r="H5" s="43">
        <f>F5</f>
        <v>1200000</v>
      </c>
    </row>
    <row r="6" spans="1:8" ht="16.5" thickBot="1" x14ac:dyDescent="0.3">
      <c r="A6" s="37" t="s">
        <v>1</v>
      </c>
      <c r="B6" s="52"/>
      <c r="C6" s="53">
        <v>19</v>
      </c>
      <c r="D6" s="52"/>
      <c r="E6" s="88">
        <v>269000</v>
      </c>
      <c r="F6" s="47">
        <v>1060875</v>
      </c>
      <c r="G6" s="35"/>
      <c r="H6" s="48">
        <v>1060875</v>
      </c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Osnovne škole </vt:lpstr>
      <vt:lpstr>Srednje škole</vt:lpstr>
      <vt:lpstr>Narodni muzej</vt:lpstr>
      <vt:lpstr>Kazalište lutaka</vt:lpstr>
      <vt:lpstr>Zdravstvo</vt:lpstr>
      <vt:lpstr>Natura Jadera</vt:lpstr>
      <vt:lpstr>Zavod za prost.uređenje</vt:lpstr>
      <vt:lpstr>Inovacija</vt:lpstr>
      <vt:lpstr>AGGRA</vt:lpstr>
      <vt:lpstr>Zadra nova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2019-04-23T11:19:50Z</dcterms:modified>
</cp:coreProperties>
</file>